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9320" windowHeight="12300" activeTab="1"/>
  </bookViews>
  <sheets>
    <sheet name="Krycí list" sheetId="1" r:id="rId1"/>
    <sheet name="Rekapitulace" sheetId="2" r:id="rId2"/>
    <sheet name="Soupis prací" sheetId="3" r:id="rId3"/>
    <sheet name="VV" sheetId="4" r:id="rId4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Rekapitulace!$G$10</definedName>
    <definedName name="Dodavka0" localSheetId="3">VV!#REF!</definedName>
    <definedName name="Dodavka0">'Soupis prací'!#REF!</definedName>
    <definedName name="HSV">Rekapitulace!$E$10</definedName>
    <definedName name="HSV0" localSheetId="3">VV!#REF!</definedName>
    <definedName name="HSV0">'Soupis prací'!#REF!</definedName>
    <definedName name="HZS">Rekapitulace!$I$10</definedName>
    <definedName name="HZS0" localSheetId="3">VV!#REF!</definedName>
    <definedName name="HZS0">'Soupis prací'!#REF!</definedName>
    <definedName name="JKSO">'Krycí list'!$F$4</definedName>
    <definedName name="MJ">'Krycí list'!$G$4</definedName>
    <definedName name="Mont">Rekapitulace!$H$10</definedName>
    <definedName name="Montaz0" localSheetId="3">VV!#REF!</definedName>
    <definedName name="Montaz0">'Soupis prací'!#REF!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1">Rekapitulace!$1:$6</definedName>
    <definedName name="_xlnm.Print_Titles" localSheetId="2">'Soupis prací'!$1:$6</definedName>
    <definedName name="_xlnm.Print_Titles" localSheetId="3">VV!$1:$6</definedName>
    <definedName name="Objednatel">'Krycí list'!$C$8</definedName>
    <definedName name="_xlnm.Print_Area" localSheetId="0">'Krycí list'!$A$1:$G$45</definedName>
    <definedName name="_xlnm.Print_Area" localSheetId="1">Rekapitulace!$A$1:$I$16</definedName>
    <definedName name="_xlnm.Print_Area" localSheetId="2">'Soupis prací'!$A$1:$G$21</definedName>
    <definedName name="_xlnm.Print_Area" localSheetId="3">VV!$A$1:$G$21</definedName>
    <definedName name="PocetMJ">'Krycí list'!$G$7</definedName>
    <definedName name="Poznamka">'Krycí list'!$B$37</definedName>
    <definedName name="Projektant">'Krycí list'!$C$7</definedName>
    <definedName name="PSV">Rekapitulace!$F$10</definedName>
    <definedName name="PSV0" localSheetId="3">VV!#REF!</definedName>
    <definedName name="PSV0">'Soupis prací'!#REF!</definedName>
    <definedName name="SloupecCC" localSheetId="3">VV!$G$6</definedName>
    <definedName name="SloupecCC">'Soupis prací'!$G$6</definedName>
    <definedName name="SloupecCisloPol" localSheetId="3">VV!$B$6</definedName>
    <definedName name="SloupecCisloPol">'Soupis prací'!$B$6</definedName>
    <definedName name="SloupecJC" localSheetId="3">VV!$F$6</definedName>
    <definedName name="SloupecJC">'Soupis prací'!$F$6</definedName>
    <definedName name="SloupecMJ" localSheetId="3">VV!$D$6</definedName>
    <definedName name="SloupecMJ">'Soupis prací'!$D$6</definedName>
    <definedName name="SloupecMnozstvi" localSheetId="3">VV!$E$6</definedName>
    <definedName name="SloupecMnozstvi">'Soupis prací'!$E$6</definedName>
    <definedName name="SloupecNazPol" localSheetId="3">VV!$C$6</definedName>
    <definedName name="SloupecNazPol">'Soupis prací'!$C$6</definedName>
    <definedName name="SloupecPC" localSheetId="3">VV!$A$6</definedName>
    <definedName name="SloupecPC">'Soupis prací'!$A$6</definedName>
    <definedName name="solver_lin" localSheetId="2" hidden="1">0</definedName>
    <definedName name="solver_lin" localSheetId="3" hidden="1">0</definedName>
    <definedName name="solver_num" localSheetId="2" hidden="1">0</definedName>
    <definedName name="solver_num" localSheetId="3" hidden="1">0</definedName>
    <definedName name="solver_opt" localSheetId="2" hidden="1">'Soupis prací'!#REF!</definedName>
    <definedName name="solver_opt" localSheetId="3" hidden="1">VV!#REF!</definedName>
    <definedName name="solver_typ" localSheetId="2" hidden="1">1</definedName>
    <definedName name="solver_typ" localSheetId="3" hidden="1">1</definedName>
    <definedName name="solver_val" localSheetId="2" hidden="1">0</definedName>
    <definedName name="solver_val" localSheetId="3" hidden="1">0</definedName>
    <definedName name="Typ" localSheetId="3">VV!#REF!</definedName>
    <definedName name="Typ">'Soupis prací'!#REF!</definedName>
    <definedName name="VRN">Rekapitulace!$H$16</definedName>
    <definedName name="VRNKc">Rekapitulace!$E$15</definedName>
    <definedName name="VRNnazev">Rekapitulace!$A$15</definedName>
    <definedName name="VRNproc">Rekapitulace!$F$15</definedName>
    <definedName name="VRNzakl">Rekapitulace!$G$15</definedName>
    <definedName name="Zakazka">'Krycí list'!$G$9</definedName>
    <definedName name="Zaklad22">'Krycí list'!$F$32</definedName>
    <definedName name="Zaklad5">'Krycí list'!$F$30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I10" i="2" l="1"/>
  <c r="H10" i="2"/>
  <c r="G10" i="2"/>
  <c r="F10" i="2"/>
  <c r="E10" i="2"/>
  <c r="I7" i="2" l="1"/>
  <c r="H7" i="2"/>
  <c r="G7" i="2"/>
  <c r="F7" i="2"/>
  <c r="E7" i="2"/>
  <c r="B7" i="2"/>
  <c r="G10" i="3" l="1"/>
  <c r="G9" i="3" l="1"/>
  <c r="G11" i="3" s="1"/>
  <c r="G8" i="3"/>
  <c r="C11" i="3"/>
  <c r="BE8" i="3"/>
  <c r="BE11" i="3" s="1"/>
  <c r="BD8" i="3"/>
  <c r="BD11" i="3" s="1"/>
  <c r="BC8" i="3"/>
  <c r="BC11" i="3" s="1"/>
  <c r="BB8" i="3"/>
  <c r="BB11" i="3" s="1"/>
  <c r="G13" i="3"/>
  <c r="BA13" i="3"/>
  <c r="BB13" i="3"/>
  <c r="BC13" i="3"/>
  <c r="BC15" i="3" s="1"/>
  <c r="BD13" i="3"/>
  <c r="BE13" i="3"/>
  <c r="BE15" i="3" s="1"/>
  <c r="G14" i="3"/>
  <c r="BA14" i="3"/>
  <c r="BB14" i="3"/>
  <c r="BC14" i="3"/>
  <c r="BD14" i="3"/>
  <c r="BE14" i="3"/>
  <c r="BD15" i="3"/>
  <c r="BB15" i="3"/>
  <c r="C15" i="3"/>
  <c r="BA8" i="3" l="1"/>
  <c r="BA11" i="3" s="1"/>
  <c r="G15" i="3"/>
  <c r="C11" i="4"/>
  <c r="G19" i="4"/>
  <c r="G18" i="4"/>
  <c r="C15" i="4"/>
  <c r="BE8" i="4"/>
  <c r="BE11" i="4" s="1"/>
  <c r="BD8" i="4"/>
  <c r="BD11" i="4" s="1"/>
  <c r="BC8" i="4"/>
  <c r="BC11" i="4" s="1"/>
  <c r="BB8" i="4"/>
  <c r="BB11" i="4" s="1"/>
  <c r="G8" i="4"/>
  <c r="BA8" i="4" s="1"/>
  <c r="BA11" i="4" s="1"/>
  <c r="BA15" i="3" l="1"/>
  <c r="G11" i="4"/>
  <c r="C21" i="4" l="1"/>
  <c r="BE20" i="4"/>
  <c r="BD20" i="4"/>
  <c r="BC20" i="4"/>
  <c r="BB20" i="4"/>
  <c r="G20" i="4"/>
  <c r="BA20" i="4" s="1"/>
  <c r="BE19" i="4"/>
  <c r="BD19" i="4"/>
  <c r="BC19" i="4"/>
  <c r="BB19" i="4"/>
  <c r="BA19" i="4"/>
  <c r="BE18" i="4"/>
  <c r="BD18" i="4"/>
  <c r="BC18" i="4"/>
  <c r="BB18" i="4"/>
  <c r="BA18" i="4"/>
  <c r="BE17" i="4"/>
  <c r="BD17" i="4"/>
  <c r="BD21" i="4" s="1"/>
  <c r="BC17" i="4"/>
  <c r="BB17" i="4"/>
  <c r="BB21" i="4" s="1"/>
  <c r="G17" i="4"/>
  <c r="G21" i="4" s="1"/>
  <c r="BE14" i="4"/>
  <c r="BD14" i="4"/>
  <c r="BC14" i="4"/>
  <c r="BB14" i="4"/>
  <c r="G14" i="4"/>
  <c r="BA14" i="4" s="1"/>
  <c r="BE13" i="4"/>
  <c r="BD13" i="4"/>
  <c r="BD15" i="4" s="1"/>
  <c r="BC13" i="4"/>
  <c r="BB13" i="4"/>
  <c r="BB15" i="4" s="1"/>
  <c r="G13" i="4"/>
  <c r="G15" i="4" s="1"/>
  <c r="C4" i="4"/>
  <c r="F3" i="4"/>
  <c r="C3" i="4"/>
  <c r="BC15" i="4" l="1"/>
  <c r="BE15" i="4"/>
  <c r="BC21" i="4"/>
  <c r="BE21" i="4"/>
  <c r="BA13" i="4"/>
  <c r="BA15" i="4" s="1"/>
  <c r="BA17" i="4"/>
  <c r="BA21" i="4" s="1"/>
  <c r="BE20" i="3" l="1"/>
  <c r="BD20" i="3"/>
  <c r="BC20" i="3"/>
  <c r="BB20" i="3"/>
  <c r="G20" i="3"/>
  <c r="BA20" i="3" s="1"/>
  <c r="BE19" i="3"/>
  <c r="BD19" i="3"/>
  <c r="BC19" i="3"/>
  <c r="BB19" i="3"/>
  <c r="G19" i="3"/>
  <c r="BA19" i="3" s="1"/>
  <c r="BE18" i="3"/>
  <c r="BD18" i="3"/>
  <c r="BC18" i="3"/>
  <c r="BB18" i="3"/>
  <c r="G18" i="3"/>
  <c r="BA18" i="3" s="1"/>
  <c r="BE17" i="3"/>
  <c r="BD17" i="3"/>
  <c r="BC17" i="3"/>
  <c r="BB17" i="3"/>
  <c r="G17" i="3"/>
  <c r="BA17" i="3" s="1"/>
  <c r="B9" i="2"/>
  <c r="A9" i="2"/>
  <c r="BE21" i="3"/>
  <c r="I9" i="2" s="1"/>
  <c r="BD21" i="3"/>
  <c r="H9" i="2" s="1"/>
  <c r="BC21" i="3"/>
  <c r="G9" i="2" s="1"/>
  <c r="BB21" i="3"/>
  <c r="F9" i="2" s="1"/>
  <c r="G21" i="3"/>
  <c r="C21" i="3"/>
  <c r="I8" i="2"/>
  <c r="C20" i="1" s="1"/>
  <c r="G8" i="2"/>
  <c r="E8" i="2"/>
  <c r="B8" i="2"/>
  <c r="A8" i="2"/>
  <c r="C4" i="3"/>
  <c r="F3" i="3"/>
  <c r="C3" i="3"/>
  <c r="G15" i="2"/>
  <c r="I15" i="2" s="1"/>
  <c r="H16" i="2" s="1"/>
  <c r="G22" i="1" s="1"/>
  <c r="G21" i="1" s="1"/>
  <c r="C2" i="2"/>
  <c r="C1" i="2"/>
  <c r="F31" i="1"/>
  <c r="G8" i="1"/>
  <c r="C14" i="1" l="1"/>
  <c r="BA21" i="3"/>
  <c r="E9" i="2" s="1"/>
  <c r="C16" i="1" s="1"/>
  <c r="F8" i="2"/>
  <c r="C17" i="1" s="1"/>
  <c r="H8" i="2"/>
  <c r="C15" i="1" s="1"/>
  <c r="C18" i="1" l="1"/>
  <c r="C21" i="1" s="1"/>
  <c r="C22" i="1" s="1"/>
  <c r="F32" i="1" s="1"/>
  <c r="F33" i="1" l="1"/>
  <c r="F34" i="1" s="1"/>
</calcChain>
</file>

<file path=xl/sharedStrings.xml><?xml version="1.0" encoding="utf-8"?>
<sst xmlns="http://schemas.openxmlformats.org/spreadsheetml/2006/main" count="192" uniqueCount="111">
  <si>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</si>
  <si>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</si>
  <si>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</si>
  <si>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</si>
  <si>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</si>
  <si>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</si>
  <si>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</si>
  <si>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</si>
  <si>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</si>
  <si>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</si>
  <si>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</si>
  <si>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</si>
  <si>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</si>
  <si>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</si>
  <si>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</si>
  <si>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</si>
  <si>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</si>
  <si>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</si>
  <si>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</si>
  <si>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</si>
  <si>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</si>
  <si>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</si>
  <si>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</si>
  <si>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</si>
  <si>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</si>
  <si>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</si>
  <si>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</si>
  <si>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</si>
  <si>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</si>
  <si>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</si>
  <si>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</si>
  <si>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</si>
  <si>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</si>
  <si>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</si>
  <si>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</si>
  <si>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</si>
  <si>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</si>
  <si>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</si>
  <si>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</si>
  <si>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</si>
  <si>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</si>
  <si>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</si>
  <si>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</si>
  <si>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</si>
  <si>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</si>
  <si>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</si>
  <si>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</si>
  <si>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</si>
  <si>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</si>
  <si>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</si>
  <si>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</si>
  <si>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</si>
  <si>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</si>
  <si>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</si>
  <si>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</si>
  <si>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</si>
  <si>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</si>
  <si>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</si>
  <si>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</si>
  <si>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</si>
  <si>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</si>
  <si>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</si>
  <si>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</si>
  <si>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</si>
  <si>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</si>
  <si>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</si>
  <si>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</si>
  <si>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Sběrný dvůr odpadu - Jedovnice, Stavba</t>
  </si>
  <si>
    <t>So-08 - splašková kanalizace a jímka na vyvážení</t>
  </si>
  <si>
    <t>2</t>
  </si>
  <si>
    <t>Základy,zvláštní zakládání</t>
  </si>
  <si>
    <t>m3</t>
  </si>
  <si>
    <t>t</t>
  </si>
  <si>
    <t>8</t>
  </si>
  <si>
    <t>Trubní vedení</t>
  </si>
  <si>
    <t>831 35-0012.RAA</t>
  </si>
  <si>
    <t>m</t>
  </si>
  <si>
    <t>SPC</t>
  </si>
  <si>
    <t>892 57-1111.R00</t>
  </si>
  <si>
    <t xml:space="preserve">Zkouška těsnosti kanalizace DN do 200, vodou </t>
  </si>
  <si>
    <t>kpl</t>
  </si>
  <si>
    <t>KOINVEST,s.r.o.</t>
  </si>
  <si>
    <t>Zařízení staveniště</t>
  </si>
  <si>
    <t>Kanalizace z trub PVC hrdlových D 160 hloubka 2,0 m,          (PD výkr.č. F.8.2)</t>
  </si>
  <si>
    <t>Jímka odpadní - polypropylén kruhová samonosná               průměr 2m, výška 2m, PD výkr.č.F.8.4.1</t>
  </si>
  <si>
    <t xml:space="preserve">Trubka kanal. korug. d 160 mm PR 160/6  PP </t>
  </si>
  <si>
    <t>Výpočty</t>
  </si>
  <si>
    <t>(3,14x0,15),  PD výkr.č. F.8.4.2</t>
  </si>
  <si>
    <t>(0,47x45/1000)</t>
  </si>
  <si>
    <t>Kanalizace z trub PVC hrdlových D 160 hloubka 2,0 m</t>
  </si>
  <si>
    <t>Jímka odpadní - polypropylén kruhová samonosná               průměr 2m, výška 2m</t>
  </si>
  <si>
    <t>PD výkr.č.F.8.4.1</t>
  </si>
  <si>
    <t>(PD výkr.č. F.8.2)</t>
  </si>
  <si>
    <t>1</t>
  </si>
  <si>
    <t>Zemní práce</t>
  </si>
  <si>
    <t>115 10-0001.RAA</t>
  </si>
  <si>
    <t>Čerpání vody na výšku 10m, do 500l</t>
  </si>
  <si>
    <t>h</t>
  </si>
  <si>
    <t>viz. TZ</t>
  </si>
  <si>
    <t>273 32-1311.R00</t>
  </si>
  <si>
    <t xml:space="preserve">Železobeton základových desek C 16/20 (B 20) </t>
  </si>
  <si>
    <t>273 36-1621.R00</t>
  </si>
  <si>
    <t>Výztuž základových desek z oceli 10338</t>
  </si>
  <si>
    <t>Hloubení nezapažených jam v hor. 2 do 100m3</t>
  </si>
  <si>
    <t>131 10-1101.R00</t>
  </si>
  <si>
    <r>
      <t>(3,14x1</t>
    </r>
    <r>
      <rPr>
        <sz val="7"/>
        <rFont val="Calibri"/>
        <family val="2"/>
        <charset val="238"/>
      </rPr>
      <t>^</t>
    </r>
    <r>
      <rPr>
        <sz val="7"/>
        <rFont val="Arial CE"/>
      </rPr>
      <t>2*3+2,15x2,15/2*8),  PD výkr.č. F.8.4.2</t>
    </r>
  </si>
  <si>
    <t>Železobeton základových desek C 16/20 (B 20) podkl.beton,  PD výkr.č. F.8.4.2</t>
  </si>
  <si>
    <t>174 10-0010.RAA</t>
  </si>
  <si>
    <t>Zásyp jam, rýh a šachet sypaninou, dovoz sypaniny ze vzdálenosti 50m</t>
  </si>
  <si>
    <t>(2,15x2,15/2*8),  PD výkr.č. F.8.4.2</t>
  </si>
  <si>
    <t>='Soupis prací'!B7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</si>
</sst>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\ &quot;Kč&quot;"/>
  </numFmts>
  <fonts count="23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sz val="7"/>
      <name val="Arial CE"/>
    </font>
    <font>
      <sz val="7"/>
      <name val="Arial CE"/>
      <charset val="238"/>
    </font>
    <font>
      <sz val="7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228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49" fontId="2" fillId="2" borderId="5" xfId="0" applyNumberFormat="1" applyFont="1" applyFill="1" applyBorder="1"/>
    <xf numFmtId="49" fontId="0" fillId="2" borderId="6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0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49" fontId="0" fillId="0" borderId="13" xfId="0" applyNumberFormat="1" applyBorder="1" applyAlignment="1">
      <alignment horizontal="left"/>
    </xf>
    <xf numFmtId="0" fontId="0" fillId="0" borderId="11" xfId="0" applyNumberFormat="1" applyBorder="1"/>
    <xf numFmtId="0" fontId="0" fillId="0" borderId="10" xfId="0" applyNumberFormat="1" applyBorder="1"/>
    <xf numFmtId="0" fontId="0" fillId="0" borderId="12" xfId="0" applyNumberFormat="1" applyBorder="1"/>
    <xf numFmtId="0" fontId="0" fillId="0" borderId="0" xfId="0" applyNumberFormat="1"/>
    <xf numFmtId="3" fontId="0" fillId="0" borderId="12" xfId="0" applyNumberFormat="1" applyBorder="1"/>
    <xf numFmtId="0" fontId="0" fillId="0" borderId="16" xfId="0" applyBorder="1"/>
    <xf numFmtId="0" fontId="0" fillId="0" borderId="14" xfId="0" applyBorder="1"/>
    <xf numFmtId="0" fontId="0" fillId="0" borderId="17" xfId="0" applyBorder="1"/>
    <xf numFmtId="0" fontId="0" fillId="0" borderId="18" xfId="0" applyBorder="1"/>
    <xf numFmtId="0" fontId="0" fillId="0" borderId="5" xfId="0" applyBorder="1"/>
    <xf numFmtId="0" fontId="0" fillId="0" borderId="13" xfId="0" applyBorder="1"/>
    <xf numFmtId="3" fontId="0" fillId="0" borderId="0" xfId="0" applyNumberFormat="1"/>
    <xf numFmtId="0" fontId="1" fillId="0" borderId="22" xfId="0" applyFont="1" applyBorder="1" applyAlignment="1">
      <alignment horizontal="centerContinuous" vertical="center"/>
    </xf>
    <xf numFmtId="0" fontId="6" fillId="0" borderId="23" xfId="0" applyFont="1" applyBorder="1" applyAlignment="1">
      <alignment horizontal="centerContinuous" vertical="center"/>
    </xf>
    <xf numFmtId="0" fontId="0" fillId="0" borderId="23" xfId="0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5" fillId="0" borderId="25" xfId="0" applyFont="1" applyBorder="1" applyAlignment="1">
      <alignment horizontal="left"/>
    </xf>
    <xf numFmtId="0" fontId="0" fillId="0" borderId="26" xfId="0" applyBorder="1" applyAlignment="1">
      <alignment horizontal="left"/>
    </xf>
    <xf numFmtId="0" fontId="0" fillId="0" borderId="27" xfId="0" applyBorder="1" applyAlignment="1">
      <alignment horizontal="centerContinuous"/>
    </xf>
    <xf numFmtId="0" fontId="5" fillId="0" borderId="26" xfId="0" applyFont="1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0" fillId="0" borderId="28" xfId="0" applyBorder="1"/>
    <xf numFmtId="0" fontId="0" fillId="0" borderId="20" xfId="0" applyBorder="1"/>
    <xf numFmtId="3" fontId="0" fillId="0" borderId="29" xfId="0" applyNumberFormat="1" applyBorder="1"/>
    <xf numFmtId="0" fontId="0" fillId="0" borderId="30" xfId="0" applyBorder="1"/>
    <xf numFmtId="3" fontId="0" fillId="0" borderId="31" xfId="0" applyNumberFormat="1" applyBorder="1"/>
    <xf numFmtId="0" fontId="0" fillId="0" borderId="32" xfId="0" applyBorder="1"/>
    <xf numFmtId="3" fontId="0" fillId="0" borderId="14" xfId="0" applyNumberFormat="1" applyBorder="1"/>
    <xf numFmtId="0" fontId="0" fillId="0" borderId="15" xfId="0" applyBorder="1"/>
    <xf numFmtId="0" fontId="0" fillId="0" borderId="33" xfId="0" applyBorder="1"/>
    <xf numFmtId="0" fontId="0" fillId="0" borderId="34" xfId="0" applyBorder="1"/>
    <xf numFmtId="0" fontId="7" fillId="0" borderId="16" xfId="0" applyFont="1" applyBorder="1"/>
    <xf numFmtId="3" fontId="0" fillId="0" borderId="35" xfId="0" applyNumberFormat="1" applyBorder="1"/>
    <xf numFmtId="0" fontId="0" fillId="0" borderId="36" xfId="0" applyBorder="1"/>
    <xf numFmtId="3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1" xfId="0" applyNumberFormat="1" applyBorder="1" applyAlignment="1">
      <alignment horizontal="right"/>
    </xf>
    <xf numFmtId="0" fontId="6" fillId="0" borderId="36" xfId="0" applyFont="1" applyFill="1" applyBorder="1"/>
    <xf numFmtId="0" fontId="6" fillId="0" borderId="37" xfId="0" applyFont="1" applyFill="1" applyBorder="1"/>
    <xf numFmtId="0" fontId="6" fillId="0" borderId="40" xfId="0" applyFont="1" applyFill="1" applyBorder="1"/>
    <xf numFmtId="165" fontId="6" fillId="0" borderId="37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0" fontId="1" fillId="0" borderId="0" xfId="0" applyFont="1" applyBorder="1" applyAlignment="1">
      <alignment horizontal="centerContinuous"/>
    </xf>
    <xf numFmtId="49" fontId="5" fillId="0" borderId="25" xfId="0" applyNumberFormat="1" applyFont="1" applyFill="1" applyBorder="1"/>
    <xf numFmtId="0" fontId="5" fillId="0" borderId="26" xfId="0" applyFont="1" applyFill="1" applyBorder="1"/>
    <xf numFmtId="0" fontId="5" fillId="0" borderId="27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7" xfId="0" applyNumberFormat="1" applyFont="1" applyFill="1" applyBorder="1"/>
    <xf numFmtId="0" fontId="5" fillId="0" borderId="25" xfId="0" applyFont="1" applyFill="1" applyBorder="1"/>
    <xf numFmtId="3" fontId="5" fillId="0" borderId="27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0" xfId="0" applyFont="1" applyFill="1" applyBorder="1"/>
    <xf numFmtId="0" fontId="11" fillId="0" borderId="31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1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center"/>
    </xf>
    <xf numFmtId="4" fontId="12" fillId="0" borderId="31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4" xfId="0" applyFont="1" applyFill="1" applyBorder="1"/>
    <xf numFmtId="0" fontId="7" fillId="0" borderId="20" xfId="0" applyFont="1" applyFill="1" applyBorder="1"/>
    <xf numFmtId="0" fontId="7" fillId="0" borderId="21" xfId="0" applyFont="1" applyFill="1" applyBorder="1"/>
    <xf numFmtId="3" fontId="7" fillId="0" borderId="33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0" xfId="0" applyNumberFormat="1" applyFont="1" applyFill="1" applyBorder="1" applyAlignment="1">
      <alignment horizontal="right"/>
    </xf>
    <xf numFmtId="3" fontId="7" fillId="0" borderId="21" xfId="0" applyNumberFormat="1" applyFont="1" applyFill="1" applyBorder="1" applyAlignment="1">
      <alignment horizontal="right"/>
    </xf>
    <xf numFmtId="0" fontId="0" fillId="0" borderId="36" xfId="0" applyFill="1" applyBorder="1"/>
    <xf numFmtId="0" fontId="5" fillId="0" borderId="37" xfId="0" applyFont="1" applyFill="1" applyBorder="1"/>
    <xf numFmtId="0" fontId="0" fillId="0" borderId="37" xfId="0" applyFill="1" applyBorder="1"/>
    <xf numFmtId="4" fontId="0" fillId="0" borderId="59" xfId="0" applyNumberFormat="1" applyFill="1" applyBorder="1"/>
    <xf numFmtId="4" fontId="0" fillId="0" borderId="36" xfId="0" applyNumberFormat="1" applyFill="1" applyBorder="1"/>
    <xf numFmtId="4" fontId="0" fillId="0" borderId="37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9" fillId="0" borderId="0" xfId="1" applyFill="1"/>
    <xf numFmtId="0" fontId="14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centerContinuous"/>
    </xf>
    <xf numFmtId="0" fontId="15" fillId="0" borderId="0" xfId="1" applyFont="1" applyFill="1" applyAlignment="1">
      <alignment horizontal="righ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5" xfId="1" applyFont="1" applyFill="1" applyBorder="1" applyAlignment="1">
      <alignment horizontal="center"/>
    </xf>
    <xf numFmtId="0" fontId="4" fillId="0" borderId="15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9" fillId="0" borderId="0" xfId="1" applyNumberFormat="1"/>
    <xf numFmtId="0" fontId="16" fillId="0" borderId="0" xfId="1" applyFont="1"/>
    <xf numFmtId="0" fontId="7" fillId="0" borderId="53" xfId="1" applyFont="1" applyFill="1" applyBorder="1" applyAlignment="1">
      <alignment horizontal="center"/>
    </xf>
    <xf numFmtId="49" fontId="8" fillId="0" borderId="53" xfId="1" applyNumberFormat="1" applyFont="1" applyFill="1" applyBorder="1" applyAlignment="1">
      <alignment horizontal="left"/>
    </xf>
    <xf numFmtId="0" fontId="8" fillId="0" borderId="53" xfId="1" applyFont="1" applyFill="1" applyBorder="1" applyAlignment="1">
      <alignment wrapText="1"/>
    </xf>
    <xf numFmtId="49" fontId="17" fillId="0" borderId="53" xfId="1" applyNumberFormat="1" applyFont="1" applyFill="1" applyBorder="1" applyAlignment="1">
      <alignment horizontal="center" shrinkToFit="1"/>
    </xf>
    <xf numFmtId="4" fontId="17" fillId="0" borderId="53" xfId="1" applyNumberFormat="1" applyFont="1" applyFill="1" applyBorder="1" applyAlignment="1">
      <alignment horizontal="right"/>
    </xf>
    <xf numFmtId="4" fontId="17" fillId="0" borderId="53" xfId="1" applyNumberFormat="1" applyFont="1" applyFill="1" applyBorder="1"/>
    <xf numFmtId="0" fontId="9" fillId="0" borderId="60" xfId="1" applyFill="1" applyBorder="1" applyAlignment="1">
      <alignment horizontal="center"/>
    </xf>
    <xf numFmtId="49" fontId="3" fillId="0" borderId="60" xfId="1" applyNumberFormat="1" applyFont="1" applyFill="1" applyBorder="1" applyAlignment="1">
      <alignment horizontal="left"/>
    </xf>
    <xf numFmtId="0" fontId="3" fillId="0" borderId="60" xfId="1" applyFont="1" applyFill="1" applyBorder="1"/>
    <xf numFmtId="4" fontId="9" fillId="0" borderId="60" xfId="1" applyNumberFormat="1" applyFill="1" applyBorder="1" applyAlignment="1">
      <alignment horizontal="right"/>
    </xf>
    <xf numFmtId="4" fontId="5" fillId="0" borderId="60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18" fillId="0" borderId="0" xfId="1" applyFont="1" applyAlignment="1"/>
    <xf numFmtId="0" fontId="9" fillId="0" borderId="0" xfId="1" applyAlignment="1">
      <alignment horizontal="right"/>
    </xf>
    <xf numFmtId="0" fontId="19" fillId="0" borderId="0" xfId="1" applyFont="1" applyBorder="1"/>
    <xf numFmtId="3" fontId="19" fillId="0" borderId="0" xfId="1" applyNumberFormat="1" applyFont="1" applyBorder="1" applyAlignment="1">
      <alignment horizontal="right"/>
    </xf>
    <xf numFmtId="4" fontId="19" fillId="0" borderId="0" xfId="1" applyNumberFormat="1" applyFont="1" applyBorder="1"/>
    <xf numFmtId="0" fontId="18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5" xfId="0" applyNumberFormat="1" applyFont="1" applyFill="1" applyBorder="1"/>
    <xf numFmtId="3" fontId="7" fillId="0" borderId="6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2" fillId="2" borderId="0" xfId="0" applyFont="1" applyFill="1" applyBorder="1"/>
    <xf numFmtId="0" fontId="3" fillId="0" borderId="61" xfId="1" applyFont="1" applyFill="1" applyBorder="1"/>
    <xf numFmtId="0" fontId="9" fillId="0" borderId="62" xfId="1" applyFill="1" applyBorder="1"/>
    <xf numFmtId="0" fontId="10" fillId="0" borderId="62" xfId="1" applyFont="1" applyFill="1" applyBorder="1" applyAlignment="1">
      <alignment horizontal="right"/>
    </xf>
    <xf numFmtId="0" fontId="9" fillId="0" borderId="62" xfId="1" applyFill="1" applyBorder="1" applyAlignment="1">
      <alignment horizontal="left"/>
    </xf>
    <xf numFmtId="0" fontId="9" fillId="0" borderId="63" xfId="1" applyFill="1" applyBorder="1"/>
    <xf numFmtId="0" fontId="7" fillId="0" borderId="53" xfId="1" applyFont="1" applyFill="1" applyBorder="1" applyAlignment="1">
      <alignment horizontal="center" vertical="top"/>
    </xf>
    <xf numFmtId="49" fontId="8" fillId="0" borderId="53" xfId="1" applyNumberFormat="1" applyFont="1" applyFill="1" applyBorder="1" applyAlignment="1">
      <alignment horizontal="left" vertical="top"/>
    </xf>
    <xf numFmtId="167" fontId="0" fillId="0" borderId="14" xfId="0" applyNumberFormat="1" applyBorder="1"/>
    <xf numFmtId="167" fontId="0" fillId="0" borderId="0" xfId="0" applyNumberFormat="1" applyBorder="1"/>
    <xf numFmtId="4" fontId="17" fillId="0" borderId="13" xfId="1" applyNumberFormat="1" applyFont="1" applyFill="1" applyBorder="1" applyAlignment="1">
      <alignment horizontal="right"/>
    </xf>
    <xf numFmtId="4" fontId="9" fillId="0" borderId="19" xfId="1" applyNumberFormat="1" applyFill="1" applyBorder="1" applyAlignment="1">
      <alignment horizontal="right"/>
    </xf>
    <xf numFmtId="0" fontId="9" fillId="0" borderId="13" xfId="1" applyNumberFormat="1" applyFill="1" applyBorder="1" applyAlignment="1">
      <alignment horizontal="right"/>
    </xf>
    <xf numFmtId="0" fontId="21" fillId="0" borderId="9" xfId="0" applyFont="1" applyBorder="1" applyAlignment="1"/>
    <xf numFmtId="0" fontId="20" fillId="0" borderId="67" xfId="1" applyNumberFormat="1" applyFont="1" applyFill="1" applyBorder="1" applyAlignment="1">
      <alignment horizontal="right"/>
    </xf>
    <xf numFmtId="0" fontId="20" fillId="0" borderId="53" xfId="1" applyNumberFormat="1" applyFont="1" applyFill="1" applyBorder="1" applyAlignment="1">
      <alignment horizontal="left"/>
    </xf>
    <xf numFmtId="0" fontId="20" fillId="0" borderId="60" xfId="1" applyNumberFormat="1" applyFont="1" applyFill="1" applyBorder="1" applyAlignment="1">
      <alignment horizontal="right"/>
    </xf>
    <xf numFmtId="0" fontId="20" fillId="0" borderId="13" xfId="1" applyNumberFormat="1" applyFont="1" applyFill="1" applyBorder="1" applyAlignment="1">
      <alignment horizontal="left"/>
    </xf>
    <xf numFmtId="0" fontId="20" fillId="0" borderId="58" xfId="1" applyNumberFormat="1" applyFont="1" applyFill="1" applyBorder="1" applyAlignment="1">
      <alignment horizontal="right"/>
    </xf>
    <xf numFmtId="49" fontId="5" fillId="0" borderId="5" xfId="0" applyNumberFormat="1" applyFont="1" applyFill="1" applyBorder="1"/>
    <xf numFmtId="0" fontId="5" fillId="0" borderId="0" xfId="0" applyFont="1" applyFill="1" applyBorder="1"/>
    <xf numFmtId="0" fontId="5" fillId="0" borderId="7" xfId="0" applyFont="1" applyFill="1" applyBorder="1"/>
    <xf numFmtId="0" fontId="21" fillId="0" borderId="6" xfId="0" applyFont="1" applyFill="1" applyBorder="1" applyAlignment="1">
      <alignment horizontal="left"/>
    </xf>
    <xf numFmtId="0" fontId="16" fillId="0" borderId="0" xfId="1" applyFont="1" applyFill="1"/>
    <xf numFmtId="3" fontId="9" fillId="0" borderId="0" xfId="1" applyNumberFormat="1" applyFill="1"/>
    <xf numFmtId="0" fontId="9" fillId="0" borderId="0" xfId="1" applyNumberFormat="1" applyFill="1"/>
    <xf numFmtId="0" fontId="0" fillId="0" borderId="0" xfId="0" applyAlignment="1">
      <alignment horizontal="left" wrapText="1"/>
    </xf>
    <xf numFmtId="0" fontId="4" fillId="0" borderId="14" xfId="0" applyFont="1" applyBorder="1" applyAlignment="1">
      <alignment horizontal="left"/>
    </xf>
    <xf numFmtId="0" fontId="4" fillId="0" borderId="15" xfId="0" applyFont="1" applyBorder="1" applyAlignment="1">
      <alignment horizontal="left"/>
    </xf>
    <xf numFmtId="0" fontId="5" fillId="0" borderId="19" xfId="0" applyFont="1" applyBorder="1" applyAlignment="1">
      <alignment horizontal="left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/>
    </xf>
    <xf numFmtId="0" fontId="9" fillId="0" borderId="49" xfId="1" applyFont="1" applyBorder="1" applyAlignment="1">
      <alignment horizontal="left"/>
    </xf>
    <xf numFmtId="3" fontId="5" fillId="0" borderId="37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49" fontId="9" fillId="0" borderId="46" xfId="1" applyNumberFormat="1" applyFont="1" applyFill="1" applyBorder="1" applyAlignment="1">
      <alignment horizontal="center"/>
    </xf>
    <xf numFmtId="0" fontId="9" fillId="0" borderId="47" xfId="1" applyFont="1" applyFill="1" applyBorder="1" applyAlignment="1">
      <alignment horizontal="center"/>
    </xf>
    <xf numFmtId="0" fontId="2" fillId="3" borderId="64" xfId="1" applyFont="1" applyFill="1" applyBorder="1" applyAlignment="1">
      <alignment shrinkToFit="1"/>
    </xf>
    <xf numFmtId="0" fontId="0" fillId="3" borderId="65" xfId="0" applyFill="1" applyBorder="1" applyAlignment="1">
      <alignment shrinkToFit="1"/>
    </xf>
    <xf numFmtId="0" fontId="0" fillId="3" borderId="66" xfId="0" applyFill="1" applyBorder="1" applyAlignment="1">
      <alignment shrinkToFit="1"/>
    </xf>
    <xf numFmtId="0" fontId="20" fillId="0" borderId="11" xfId="1" applyNumberFormat="1" applyFont="1" applyFill="1" applyBorder="1" applyAlignment="1">
      <alignment horizontal="right"/>
    </xf>
    <xf numFmtId="0" fontId="20" fillId="0" borderId="9" xfId="1" applyNumberFormat="1" applyFont="1" applyFill="1" applyBorder="1" applyAlignment="1">
      <alignment horizontal="right"/>
    </xf>
    <xf numFmtId="0" fontId="4" fillId="0" borderId="11" xfId="1" applyFont="1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21" fillId="0" borderId="9" xfId="0" applyFont="1" applyBorder="1" applyAlignment="1"/>
    <xf numFmtId="0" fontId="20" fillId="0" borderId="13" xfId="1" applyNumberFormat="1" applyFont="1" applyFill="1" applyBorder="1" applyAlignment="1">
      <alignment horizontal="left"/>
    </xf>
    <xf numFmtId="0" fontId="21" fillId="0" borderId="6" xfId="0" applyFont="1" applyFill="1" applyBorder="1" applyAlignment="1">
      <alignment horizontal="left"/>
    </xf>
    <xf numFmtId="0" fontId="20" fillId="0" borderId="19" xfId="1" applyNumberFormat="1" applyFont="1" applyFill="1" applyBorder="1" applyAlignment="1">
      <alignment horizontal="right"/>
    </xf>
    <xf numFmtId="0" fontId="20" fillId="0" borderId="58" xfId="1" applyNumberFormat="1" applyFont="1" applyFill="1" applyBorder="1" applyAlignment="1">
      <alignment horizontal="right"/>
    </xf>
    <xf numFmtId="0" fontId="0" fillId="0" borderId="6" xfId="0" applyFill="1" applyBorder="1" applyAlignment="1">
      <alignment horizontal="left"/>
    </xf>
    <xf numFmtId="0" fontId="21" fillId="0" borderId="58" xfId="0" applyFont="1" applyBorder="1" applyAlignment="1"/>
    <xf numFmtId="0" fontId="20" fillId="0" borderId="11" xfId="1" applyNumberFormat="1" applyFont="1" applyFill="1" applyBorder="1" applyAlignment="1">
      <alignment horizontal="left"/>
    </xf>
    <xf numFmtId="0" fontId="21" fillId="0" borderId="9" xfId="0" applyFont="1" applyFill="1" applyBorder="1" applyAlignment="1">
      <alignment horizontal="left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>
      <selection activeCell="H4" sqref="H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5" t="s">
        <v>3</v>
      </c>
      <c r="G3" s="6">
        <v>8272911</v>
      </c>
    </row>
    <row r="4" spans="1:57" ht="12.95" customHeight="1" x14ac:dyDescent="0.2">
      <c r="A4" s="7"/>
      <c r="B4" s="8"/>
      <c r="C4" s="166" t="s">
        <v>68</v>
      </c>
      <c r="D4" s="10"/>
      <c r="E4" s="10"/>
      <c r="F4" s="11"/>
      <c r="G4" s="12"/>
    </row>
    <row r="5" spans="1:57" ht="12.95" customHeight="1" x14ac:dyDescent="0.2">
      <c r="A5" s="13" t="s">
        <v>5</v>
      </c>
      <c r="B5" s="14"/>
      <c r="C5" s="15" t="s">
        <v>6</v>
      </c>
      <c r="D5" s="15"/>
      <c r="E5" s="15"/>
      <c r="F5" s="16" t="s">
        <v>7</v>
      </c>
      <c r="G5" s="17"/>
    </row>
    <row r="6" spans="1:57" ht="12.95" customHeight="1" x14ac:dyDescent="0.2">
      <c r="A6" s="7"/>
      <c r="B6" s="8"/>
      <c r="C6" s="9" t="s">
        <v>67</v>
      </c>
      <c r="D6" s="10"/>
      <c r="E6" s="10"/>
      <c r="F6" s="18"/>
      <c r="G6" s="12"/>
    </row>
    <row r="7" spans="1:57" x14ac:dyDescent="0.2">
      <c r="A7" s="13" t="s">
        <v>8</v>
      </c>
      <c r="B7" s="15"/>
      <c r="C7" s="193"/>
      <c r="D7" s="194"/>
      <c r="E7" s="19" t="s">
        <v>9</v>
      </c>
      <c r="F7" s="20"/>
      <c r="G7" s="21">
        <v>0</v>
      </c>
      <c r="H7" s="22"/>
      <c r="I7" s="22"/>
    </row>
    <row r="8" spans="1:57" x14ac:dyDescent="0.2">
      <c r="A8" s="13" t="s">
        <v>10</v>
      </c>
      <c r="B8" s="15"/>
      <c r="C8" s="193" t="s">
        <v>67</v>
      </c>
      <c r="D8" s="194"/>
      <c r="E8" s="16" t="s">
        <v>11</v>
      </c>
      <c r="F8" s="15"/>
      <c r="G8" s="23">
        <f>IF(PocetMJ=0,,ROUND((F30+F32)/PocetMJ,1))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11"/>
      <c r="C10" s="11"/>
      <c r="D10" s="11"/>
      <c r="E10" s="29" t="s">
        <v>15</v>
      </c>
      <c r="F10" s="11"/>
      <c r="G10" s="12"/>
      <c r="BA10" s="30"/>
      <c r="BB10" s="30"/>
      <c r="BC10" s="30"/>
      <c r="BD10" s="30"/>
      <c r="BE10" s="30"/>
    </row>
    <row r="11" spans="1:57" x14ac:dyDescent="0.2">
      <c r="A11" s="28"/>
      <c r="B11" s="11"/>
      <c r="C11" s="11"/>
      <c r="D11" s="11"/>
      <c r="E11" s="195" t="s">
        <v>81</v>
      </c>
      <c r="F11" s="196"/>
      <c r="G11" s="197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11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55" t="s">
        <v>33</v>
      </c>
      <c r="D23" s="5"/>
      <c r="E23" s="55" t="s">
        <v>34</v>
      </c>
      <c r="F23" s="5"/>
      <c r="G23" s="6"/>
    </row>
    <row r="24" spans="1:7" x14ac:dyDescent="0.2">
      <c r="A24" s="13"/>
      <c r="B24" s="15"/>
      <c r="C24" s="16" t="s">
        <v>35</v>
      </c>
      <c r="D24" s="15"/>
      <c r="E24" s="16" t="s">
        <v>35</v>
      </c>
      <c r="F24" s="15"/>
      <c r="G24" s="17"/>
    </row>
    <row r="25" spans="1:7" x14ac:dyDescent="0.2">
      <c r="A25" s="28" t="s">
        <v>36</v>
      </c>
      <c r="B25" s="56"/>
      <c r="C25" s="29" t="s">
        <v>36</v>
      </c>
      <c r="D25" s="11"/>
      <c r="E25" s="29" t="s">
        <v>36</v>
      </c>
      <c r="F25" s="11"/>
      <c r="G25" s="12"/>
    </row>
    <row r="26" spans="1:7" x14ac:dyDescent="0.2">
      <c r="A26" s="28"/>
      <c r="B26" s="57"/>
      <c r="C26" s="29" t="s">
        <v>37</v>
      </c>
      <c r="D26" s="11"/>
      <c r="E26" s="29" t="s">
        <v>38</v>
      </c>
      <c r="F26" s="11"/>
      <c r="G26" s="12"/>
    </row>
    <row r="27" spans="1:7" x14ac:dyDescent="0.2">
      <c r="A27" s="28"/>
      <c r="B27" s="11"/>
      <c r="C27" s="29"/>
      <c r="D27" s="11"/>
      <c r="E27" s="29"/>
      <c r="F27" s="11"/>
      <c r="G27" s="12"/>
    </row>
    <row r="28" spans="1:7" ht="97.5" customHeight="1" x14ac:dyDescent="0.2">
      <c r="A28" s="28"/>
      <c r="B28" s="11"/>
      <c r="C28" s="29"/>
      <c r="D28" s="11"/>
      <c r="E28" s="29"/>
      <c r="F28" s="11"/>
      <c r="G28" s="12"/>
    </row>
    <row r="29" spans="1:7" x14ac:dyDescent="0.2">
      <c r="A29" s="13" t="s">
        <v>39</v>
      </c>
      <c r="B29" s="15"/>
      <c r="C29" s="58">
        <v>0</v>
      </c>
      <c r="D29" s="15" t="s">
        <v>40</v>
      </c>
      <c r="E29" s="16"/>
      <c r="F29" s="174">
        <v>0</v>
      </c>
      <c r="G29" s="17"/>
    </row>
    <row r="30" spans="1:7" x14ac:dyDescent="0.2">
      <c r="A30" s="13" t="s">
        <v>39</v>
      </c>
      <c r="B30" s="15"/>
      <c r="C30" s="58">
        <v>15</v>
      </c>
      <c r="D30" s="15" t="s">
        <v>40</v>
      </c>
      <c r="E30" s="16"/>
      <c r="F30" s="174">
        <v>0</v>
      </c>
      <c r="G30" s="17"/>
    </row>
    <row r="31" spans="1:7" x14ac:dyDescent="0.2">
      <c r="A31" s="13" t="s">
        <v>41</v>
      </c>
      <c r="B31" s="15"/>
      <c r="C31" s="58">
        <v>15</v>
      </c>
      <c r="D31" s="15" t="s">
        <v>40</v>
      </c>
      <c r="E31" s="16"/>
      <c r="F31" s="175">
        <f>ROUND(PRODUCT(F30,C31/100),0)</f>
        <v>0</v>
      </c>
      <c r="G31" s="27"/>
    </row>
    <row r="32" spans="1:7" x14ac:dyDescent="0.2">
      <c r="A32" s="13" t="s">
        <v>39</v>
      </c>
      <c r="B32" s="15"/>
      <c r="C32" s="58">
        <v>21</v>
      </c>
      <c r="D32" s="15" t="s">
        <v>40</v>
      </c>
      <c r="E32" s="16"/>
      <c r="F32" s="174">
        <f>C22</f>
        <v>0</v>
      </c>
      <c r="G32" s="17"/>
    </row>
    <row r="33" spans="1:8" x14ac:dyDescent="0.2">
      <c r="A33" s="13" t="s">
        <v>41</v>
      </c>
      <c r="B33" s="15"/>
      <c r="C33" s="58">
        <v>21</v>
      </c>
      <c r="D33" s="15" t="s">
        <v>40</v>
      </c>
      <c r="E33" s="16"/>
      <c r="F33" s="175">
        <f>ROUND(PRODUCT(F32,C33/100),0)</f>
        <v>0</v>
      </c>
      <c r="G33" s="27"/>
    </row>
    <row r="34" spans="1:8" s="64" customFormat="1" ht="19.5" customHeight="1" thickBot="1" x14ac:dyDescent="0.3">
      <c r="A34" s="59" t="s">
        <v>42</v>
      </c>
      <c r="B34" s="60"/>
      <c r="C34" s="60"/>
      <c r="D34" s="60"/>
      <c r="E34" s="61"/>
      <c r="F34" s="62">
        <f>ROUND(SUM(F30:F33),0)</f>
        <v>0</v>
      </c>
      <c r="G34" s="63"/>
    </row>
    <row r="36" spans="1:8" x14ac:dyDescent="0.2">
      <c r="A36" s="65" t="s">
        <v>43</v>
      </c>
      <c r="B36" s="65"/>
      <c r="C36" s="65"/>
      <c r="D36" s="65"/>
      <c r="E36" s="65"/>
      <c r="F36" s="65"/>
      <c r="G36" s="65"/>
      <c r="H36" t="s">
        <v>4</v>
      </c>
    </row>
    <row r="37" spans="1:8" ht="14.25" customHeight="1" x14ac:dyDescent="0.2">
      <c r="A37" s="65"/>
      <c r="B37" s="198"/>
      <c r="C37" s="198"/>
      <c r="D37" s="198"/>
      <c r="E37" s="198"/>
      <c r="F37" s="198"/>
      <c r="G37" s="198"/>
      <c r="H37" t="s">
        <v>4</v>
      </c>
    </row>
    <row r="38" spans="1:8" ht="12.75" customHeight="1" x14ac:dyDescent="0.2">
      <c r="A38" s="66"/>
      <c r="B38" s="198"/>
      <c r="C38" s="198"/>
      <c r="D38" s="198"/>
      <c r="E38" s="198"/>
      <c r="F38" s="198"/>
      <c r="G38" s="198"/>
      <c r="H38" t="s">
        <v>4</v>
      </c>
    </row>
    <row r="39" spans="1:8" x14ac:dyDescent="0.2">
      <c r="A39" s="66"/>
      <c r="B39" s="198"/>
      <c r="C39" s="198"/>
      <c r="D39" s="198"/>
      <c r="E39" s="198"/>
      <c r="F39" s="198"/>
      <c r="G39" s="198"/>
      <c r="H39" t="s">
        <v>4</v>
      </c>
    </row>
    <row r="40" spans="1:8" x14ac:dyDescent="0.2">
      <c r="A40" s="66"/>
      <c r="B40" s="198"/>
      <c r="C40" s="198"/>
      <c r="D40" s="198"/>
      <c r="E40" s="198"/>
      <c r="F40" s="198"/>
      <c r="G40" s="198"/>
      <c r="H40" t="s">
        <v>4</v>
      </c>
    </row>
    <row r="41" spans="1:8" x14ac:dyDescent="0.2">
      <c r="A41" s="66"/>
      <c r="B41" s="198"/>
      <c r="C41" s="198"/>
      <c r="D41" s="198"/>
      <c r="E41" s="198"/>
      <c r="F41" s="198"/>
      <c r="G41" s="198"/>
      <c r="H41" t="s">
        <v>4</v>
      </c>
    </row>
    <row r="42" spans="1:8" x14ac:dyDescent="0.2">
      <c r="A42" s="66"/>
      <c r="B42" s="198"/>
      <c r="C42" s="198"/>
      <c r="D42" s="198"/>
      <c r="E42" s="198"/>
      <c r="F42" s="198"/>
      <c r="G42" s="198"/>
      <c r="H42" t="s">
        <v>4</v>
      </c>
    </row>
    <row r="43" spans="1:8" x14ac:dyDescent="0.2">
      <c r="A43" s="66"/>
      <c r="B43" s="198"/>
      <c r="C43" s="198"/>
      <c r="D43" s="198"/>
      <c r="E43" s="198"/>
      <c r="F43" s="198"/>
      <c r="G43" s="198"/>
      <c r="H43" t="s">
        <v>4</v>
      </c>
    </row>
    <row r="44" spans="1:8" x14ac:dyDescent="0.2">
      <c r="A44" s="66"/>
      <c r="B44" s="198"/>
      <c r="C44" s="198"/>
      <c r="D44" s="198"/>
      <c r="E44" s="198"/>
      <c r="F44" s="198"/>
      <c r="G44" s="198"/>
      <c r="H44" t="s">
        <v>4</v>
      </c>
    </row>
    <row r="45" spans="1:8" ht="3" customHeight="1" x14ac:dyDescent="0.2">
      <c r="A45" s="66"/>
      <c r="B45" s="198"/>
      <c r="C45" s="198"/>
      <c r="D45" s="198"/>
      <c r="E45" s="198"/>
      <c r="F45" s="198"/>
      <c r="G45" s="198"/>
      <c r="H45" t="s">
        <v>4</v>
      </c>
    </row>
    <row r="46" spans="1:8" x14ac:dyDescent="0.2">
      <c r="B46" s="192"/>
      <c r="C46" s="192"/>
      <c r="D46" s="192"/>
      <c r="E46" s="192"/>
      <c r="F46" s="192"/>
      <c r="G46" s="192"/>
    </row>
    <row r="47" spans="1:8" x14ac:dyDescent="0.2">
      <c r="B47" s="192"/>
      <c r="C47" s="192"/>
      <c r="D47" s="192"/>
      <c r="E47" s="192"/>
      <c r="F47" s="192"/>
      <c r="G47" s="192"/>
    </row>
    <row r="48" spans="1:8" x14ac:dyDescent="0.2">
      <c r="B48" s="192"/>
      <c r="C48" s="192"/>
      <c r="D48" s="192"/>
      <c r="E48" s="192"/>
      <c r="F48" s="192"/>
      <c r="G48" s="192"/>
    </row>
    <row r="49" spans="2:7" x14ac:dyDescent="0.2">
      <c r="B49" s="192"/>
      <c r="C49" s="192"/>
      <c r="D49" s="192"/>
      <c r="E49" s="192"/>
      <c r="F49" s="192"/>
      <c r="G49" s="192"/>
    </row>
    <row r="50" spans="2:7" x14ac:dyDescent="0.2">
      <c r="B50" s="192"/>
      <c r="C50" s="192"/>
      <c r="D50" s="192"/>
      <c r="E50" s="192"/>
      <c r="F50" s="192"/>
      <c r="G50" s="192"/>
    </row>
    <row r="51" spans="2:7" x14ac:dyDescent="0.2">
      <c r="B51" s="192"/>
      <c r="C51" s="192"/>
      <c r="D51" s="192"/>
      <c r="E51" s="192"/>
      <c r="F51" s="192"/>
      <c r="G51" s="192"/>
    </row>
    <row r="52" spans="2:7" x14ac:dyDescent="0.2">
      <c r="B52" s="192"/>
      <c r="C52" s="192"/>
      <c r="D52" s="192"/>
      <c r="E52" s="192"/>
      <c r="F52" s="192"/>
      <c r="G52" s="192"/>
    </row>
    <row r="53" spans="2:7" x14ac:dyDescent="0.2">
      <c r="B53" s="192"/>
      <c r="C53" s="192"/>
      <c r="D53" s="192"/>
      <c r="E53" s="192"/>
      <c r="F53" s="192"/>
      <c r="G53" s="192"/>
    </row>
    <row r="54" spans="2:7" x14ac:dyDescent="0.2">
      <c r="B54" s="192"/>
      <c r="C54" s="192"/>
      <c r="D54" s="192"/>
      <c r="E54" s="192"/>
      <c r="F54" s="192"/>
      <c r="G54" s="192"/>
    </row>
    <row r="55" spans="2:7" x14ac:dyDescent="0.2">
      <c r="B55" s="192"/>
      <c r="C55" s="192"/>
      <c r="D55" s="192"/>
      <c r="E55" s="192"/>
      <c r="F55" s="192"/>
      <c r="G55" s="192"/>
    </row>
  </sheetData>
  <mergeCells count="14">
    <mergeCell ref="B54:G54"/>
    <mergeCell ref="B55:G55"/>
    <mergeCell ref="B48:G48"/>
    <mergeCell ref="B49:G49"/>
    <mergeCell ref="B50:G50"/>
    <mergeCell ref="B51:G51"/>
    <mergeCell ref="B52:G52"/>
    <mergeCell ref="B53:G53"/>
    <mergeCell ref="B47:G47"/>
    <mergeCell ref="C7:D7"/>
    <mergeCell ref="C8:D8"/>
    <mergeCell ref="E11:G11"/>
    <mergeCell ref="B37:G45"/>
    <mergeCell ref="B46:G4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67"/>
  <sheetViews>
    <sheetView tabSelected="1" workbookViewId="0">
      <selection activeCell="I11" sqref="I1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99" t="s">
        <v>5</v>
      </c>
      <c r="B1" s="200"/>
      <c r="C1" s="67" t="str">
        <f>CONCATENATE(cislostavby," ",nazevstavby)</f>
        <v xml:space="preserve"> Sběrný dvůr odpadu - Jedovnice, Stavba</v>
      </c>
      <c r="D1" s="68"/>
      <c r="E1" s="69"/>
      <c r="F1" s="68"/>
      <c r="G1" s="70"/>
      <c r="H1" s="71"/>
      <c r="I1" s="72"/>
    </row>
    <row r="2" spans="1:57" ht="13.5" thickBot="1" x14ac:dyDescent="0.25">
      <c r="A2" s="201" t="s">
        <v>1</v>
      </c>
      <c r="B2" s="202"/>
      <c r="C2" s="73" t="str">
        <f>CONCATENATE(cisloobjektu," ",nazevobjektu)</f>
        <v xml:space="preserve"> So-08 - splašková kanalizace a jímka na vyvážení</v>
      </c>
      <c r="D2" s="74"/>
      <c r="E2" s="75"/>
      <c r="F2" s="74"/>
      <c r="G2" s="203"/>
      <c r="H2" s="203"/>
      <c r="I2" s="204"/>
    </row>
    <row r="3" spans="1:57" ht="13.5" thickTop="1" x14ac:dyDescent="0.2">
      <c r="F3" s="11"/>
    </row>
    <row r="4" spans="1:57" ht="19.5" customHeight="1" x14ac:dyDescent="0.25">
      <c r="A4" s="76" t="s">
        <v>44</v>
      </c>
      <c r="B4" s="1"/>
      <c r="C4" s="1"/>
      <c r="D4" s="1"/>
      <c r="E4" s="77"/>
      <c r="F4" s="1"/>
      <c r="G4" s="1"/>
      <c r="H4" s="1"/>
      <c r="I4" s="1"/>
    </row>
    <row r="5" spans="1:57" ht="13.5" thickBot="1" x14ac:dyDescent="0.25"/>
    <row r="6" spans="1:57" s="11" customFormat="1" ht="13.5" thickBot="1" x14ac:dyDescent="0.25">
      <c r="A6" s="78"/>
      <c r="B6" s="79" t="s">
        <v>45</v>
      </c>
      <c r="C6" s="79"/>
      <c r="D6" s="80"/>
      <c r="E6" s="81" t="s">
        <v>46</v>
      </c>
      <c r="F6" s="82" t="s">
        <v>47</v>
      </c>
      <c r="G6" s="82" t="s">
        <v>48</v>
      </c>
      <c r="H6" s="82" t="s">
        <v>49</v>
      </c>
      <c r="I6" s="83" t="s">
        <v>27</v>
      </c>
    </row>
    <row r="7" spans="1:57" s="11" customFormat="1" x14ac:dyDescent="0.2">
      <c r="A7" s="185" t="s">
        <v>110</v>
      </c>
      <c r="B7" s="186" t="str">
        <f>'Soupis prací'!C7</f>
        <v>Zemní práce</v>
      </c>
      <c r="C7" s="186"/>
      <c r="D7" s="187"/>
      <c r="E7" s="163">
        <f>'Soupis prací'!BA11</f>
        <v>0</v>
      </c>
      <c r="F7" s="164">
        <f>'Soupis prací'!BB11</f>
        <v>0</v>
      </c>
      <c r="G7" s="164">
        <f>'Soupis prací'!BC11</f>
        <v>0</v>
      </c>
      <c r="H7" s="164">
        <f>'Soupis prací'!BD11</f>
        <v>0</v>
      </c>
      <c r="I7" s="165">
        <f>'Soupis prací'!BE11</f>
        <v>0</v>
      </c>
    </row>
    <row r="8" spans="1:57" s="11" customFormat="1" x14ac:dyDescent="0.2">
      <c r="A8" s="162" t="str">
        <f>'Soupis prací'!B12</f>
        <v>2</v>
      </c>
      <c r="B8" s="84" t="str">
        <f>'Soupis prací'!C12</f>
        <v>Základy,zvláštní zakládání</v>
      </c>
      <c r="C8" s="85"/>
      <c r="D8" s="86"/>
      <c r="E8" s="163">
        <f>'Soupis prací'!BA15</f>
        <v>0</v>
      </c>
      <c r="F8" s="164">
        <f>'Soupis prací'!BB15</f>
        <v>0</v>
      </c>
      <c r="G8" s="164">
        <f>'Soupis prací'!BC15</f>
        <v>0</v>
      </c>
      <c r="H8" s="164">
        <f>'Soupis prací'!BD15</f>
        <v>0</v>
      </c>
      <c r="I8" s="165">
        <f>'Soupis prací'!BE15</f>
        <v>0</v>
      </c>
    </row>
    <row r="9" spans="1:57" s="11" customFormat="1" ht="13.5" thickBot="1" x14ac:dyDescent="0.25">
      <c r="A9" s="162" t="str">
        <f>'Soupis prací'!B16</f>
        <v>8</v>
      </c>
      <c r="B9" s="84" t="str">
        <f>'Soupis prací'!C16</f>
        <v>Trubní vedení</v>
      </c>
      <c r="C9" s="85"/>
      <c r="D9" s="86"/>
      <c r="E9" s="163">
        <f>'Soupis prací'!BA21</f>
        <v>0</v>
      </c>
      <c r="F9" s="164">
        <f>'Soupis prací'!BB21</f>
        <v>0</v>
      </c>
      <c r="G9" s="164">
        <f>'Soupis prací'!BC21</f>
        <v>0</v>
      </c>
      <c r="H9" s="164">
        <f>'Soupis prací'!BD21</f>
        <v>0</v>
      </c>
      <c r="I9" s="165">
        <f>'Soupis prací'!BE21</f>
        <v>0</v>
      </c>
    </row>
    <row r="10" spans="1:57" s="92" customFormat="1" ht="13.5" thickBot="1" x14ac:dyDescent="0.25">
      <c r="A10" s="87"/>
      <c r="B10" s="79" t="s">
        <v>50</v>
      </c>
      <c r="C10" s="79"/>
      <c r="D10" s="88"/>
      <c r="E10" s="89">
        <f>SUM(E7:E9)</f>
        <v>0</v>
      </c>
      <c r="F10" s="90">
        <f>SUM(F7:F9)</f>
        <v>0</v>
      </c>
      <c r="G10" s="90">
        <f>SUM(G7:G9)</f>
        <v>0</v>
      </c>
      <c r="H10" s="90">
        <f>SUM(H7:H9)</f>
        <v>0</v>
      </c>
      <c r="I10" s="91">
        <f>SUM(I7:I9)</f>
        <v>0</v>
      </c>
    </row>
    <row r="11" spans="1:57" x14ac:dyDescent="0.2">
      <c r="A11" s="85"/>
      <c r="B11" s="85"/>
      <c r="C11" s="85"/>
      <c r="D11" s="85"/>
      <c r="E11" s="85"/>
      <c r="F11" s="85"/>
      <c r="G11" s="85"/>
      <c r="H11" s="85"/>
      <c r="I11" s="85"/>
    </row>
    <row r="12" spans="1:57" ht="19.5" customHeight="1" x14ac:dyDescent="0.25">
      <c r="A12" s="93" t="s">
        <v>51</v>
      </c>
      <c r="B12" s="93"/>
      <c r="C12" s="93"/>
      <c r="D12" s="93"/>
      <c r="E12" s="93"/>
      <c r="F12" s="93"/>
      <c r="G12" s="94"/>
      <c r="H12" s="93"/>
      <c r="I12" s="93"/>
      <c r="BA12" s="30"/>
      <c r="BB12" s="30"/>
      <c r="BC12" s="30"/>
      <c r="BD12" s="30"/>
      <c r="BE12" s="30"/>
    </row>
    <row r="13" spans="1:57" ht="13.5" thickBot="1" x14ac:dyDescent="0.25">
      <c r="A13" s="95"/>
      <c r="B13" s="95"/>
      <c r="C13" s="95"/>
      <c r="D13" s="95"/>
      <c r="E13" s="95"/>
      <c r="F13" s="95"/>
      <c r="G13" s="95"/>
      <c r="H13" s="95"/>
      <c r="I13" s="95"/>
    </row>
    <row r="14" spans="1:57" x14ac:dyDescent="0.2">
      <c r="A14" s="96" t="s">
        <v>52</v>
      </c>
      <c r="B14" s="97"/>
      <c r="C14" s="97"/>
      <c r="D14" s="98"/>
      <c r="E14" s="99" t="s">
        <v>53</v>
      </c>
      <c r="F14" s="100" t="s">
        <v>54</v>
      </c>
      <c r="G14" s="101" t="s">
        <v>55</v>
      </c>
      <c r="H14" s="102"/>
      <c r="I14" s="103" t="s">
        <v>53</v>
      </c>
    </row>
    <row r="15" spans="1:57" x14ac:dyDescent="0.2">
      <c r="A15" s="104"/>
      <c r="B15" s="105" t="s">
        <v>82</v>
      </c>
      <c r="C15" s="105"/>
      <c r="D15" s="106"/>
      <c r="E15" s="107"/>
      <c r="F15" s="108"/>
      <c r="G15" s="109">
        <f>CHOOSE(BA15+1,HSV+PSV,HSV+PSV+Mont,HSV+PSV+Dodavka+Mont,HSV,PSV,Mont,Dodavka,Mont+Dodavka,0)</f>
        <v>0</v>
      </c>
      <c r="H15" s="110"/>
      <c r="I15" s="111">
        <f>VRNproc*VRNzakl</f>
        <v>0</v>
      </c>
      <c r="BA15">
        <v>8</v>
      </c>
    </row>
    <row r="16" spans="1:57" ht="13.5" thickBot="1" x14ac:dyDescent="0.25">
      <c r="A16" s="112"/>
      <c r="B16" s="113" t="s">
        <v>56</v>
      </c>
      <c r="C16" s="114"/>
      <c r="D16" s="115"/>
      <c r="E16" s="116"/>
      <c r="F16" s="117"/>
      <c r="G16" s="117"/>
      <c r="H16" s="205">
        <f>SUM(I15:I15)</f>
        <v>0</v>
      </c>
      <c r="I16" s="206"/>
    </row>
    <row r="17" spans="1:9" x14ac:dyDescent="0.2">
      <c r="A17" s="95"/>
      <c r="B17" s="95"/>
      <c r="C17" s="95"/>
      <c r="D17" s="95"/>
      <c r="E17" s="95"/>
      <c r="F17" s="95"/>
      <c r="G17" s="95"/>
      <c r="H17" s="95"/>
      <c r="I17" s="95"/>
    </row>
    <row r="18" spans="1:9" x14ac:dyDescent="0.2">
      <c r="B18" s="92"/>
      <c r="F18" s="118"/>
      <c r="G18" s="119"/>
      <c r="H18" s="119"/>
      <c r="I18" s="120"/>
    </row>
    <row r="19" spans="1:9" x14ac:dyDescent="0.2">
      <c r="F19" s="118"/>
      <c r="G19" s="119"/>
      <c r="H19" s="119"/>
      <c r="I19" s="120"/>
    </row>
    <row r="20" spans="1:9" x14ac:dyDescent="0.2">
      <c r="F20" s="118"/>
      <c r="G20" s="119"/>
      <c r="H20" s="119"/>
      <c r="I20" s="120"/>
    </row>
    <row r="21" spans="1:9" x14ac:dyDescent="0.2">
      <c r="F21" s="118"/>
      <c r="G21" s="119"/>
      <c r="H21" s="119"/>
      <c r="I21" s="120"/>
    </row>
    <row r="22" spans="1:9" x14ac:dyDescent="0.2">
      <c r="F22" s="118"/>
      <c r="G22" s="119"/>
      <c r="H22" s="119"/>
      <c r="I22" s="120"/>
    </row>
    <row r="23" spans="1:9" x14ac:dyDescent="0.2">
      <c r="F23" s="118"/>
      <c r="G23" s="119"/>
      <c r="H23" s="119"/>
      <c r="I23" s="120"/>
    </row>
    <row r="24" spans="1:9" x14ac:dyDescent="0.2">
      <c r="F24" s="118"/>
      <c r="G24" s="119"/>
      <c r="H24" s="119"/>
      <c r="I24" s="120"/>
    </row>
    <row r="25" spans="1:9" x14ac:dyDescent="0.2">
      <c r="F25" s="118"/>
      <c r="G25" s="119"/>
      <c r="H25" s="119"/>
      <c r="I25" s="120"/>
    </row>
    <row r="26" spans="1:9" x14ac:dyDescent="0.2">
      <c r="F26" s="118"/>
      <c r="G26" s="119"/>
      <c r="H26" s="119"/>
      <c r="I26" s="120"/>
    </row>
    <row r="27" spans="1:9" x14ac:dyDescent="0.2">
      <c r="F27" s="118"/>
      <c r="G27" s="119"/>
      <c r="H27" s="119"/>
      <c r="I27" s="120"/>
    </row>
    <row r="28" spans="1:9" x14ac:dyDescent="0.2">
      <c r="F28" s="118"/>
      <c r="G28" s="119"/>
      <c r="H28" s="119"/>
      <c r="I28" s="120"/>
    </row>
    <row r="29" spans="1:9" x14ac:dyDescent="0.2">
      <c r="F29" s="118"/>
      <c r="G29" s="119"/>
      <c r="H29" s="119"/>
      <c r="I29" s="120"/>
    </row>
    <row r="30" spans="1:9" x14ac:dyDescent="0.2">
      <c r="F30" s="118"/>
      <c r="G30" s="119"/>
      <c r="H30" s="119"/>
      <c r="I30" s="120"/>
    </row>
    <row r="31" spans="1:9" x14ac:dyDescent="0.2">
      <c r="F31" s="118"/>
      <c r="G31" s="119"/>
      <c r="H31" s="119"/>
      <c r="I31" s="120"/>
    </row>
    <row r="32" spans="1:9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</sheetData>
  <mergeCells count="4">
    <mergeCell ref="A1:B1"/>
    <mergeCell ref="A2:B2"/>
    <mergeCell ref="G2:I2"/>
    <mergeCell ref="H16:I16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94"/>
  <sheetViews>
    <sheetView showGridLines="0" showZeros="0" zoomScaleNormal="100" workbookViewId="0">
      <selection activeCell="F18" sqref="F18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40.42578125" style="121" customWidth="1"/>
    <col min="4" max="4" width="5.5703125" style="121" customWidth="1"/>
    <col min="5" max="5" width="8.5703125" style="156" customWidth="1"/>
    <col min="6" max="6" width="9.85546875" style="121" customWidth="1"/>
    <col min="7" max="7" width="13.85546875" style="121" customWidth="1"/>
    <col min="8" max="16384" width="9.140625" style="121"/>
  </cols>
  <sheetData>
    <row r="1" spans="1:104" ht="15.75" x14ac:dyDescent="0.25">
      <c r="A1" s="207" t="s">
        <v>57</v>
      </c>
      <c r="B1" s="207"/>
      <c r="C1" s="207"/>
      <c r="D1" s="207"/>
      <c r="E1" s="207"/>
      <c r="F1" s="207"/>
      <c r="G1" s="207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208" t="s">
        <v>5</v>
      </c>
      <c r="B3" s="209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ht="15.75" thickBot="1" x14ac:dyDescent="0.25">
      <c r="A4" s="210" t="s">
        <v>1</v>
      </c>
      <c r="B4" s="211"/>
      <c r="C4" s="212" t="str">
        <f>CONCATENATE(cisloobjektu," ",nazevobjektu)</f>
        <v xml:space="preserve"> So-08 - splašková kanalizace a jímka na vyvážení</v>
      </c>
      <c r="D4" s="213"/>
      <c r="E4" s="213"/>
      <c r="F4" s="213"/>
      <c r="G4" s="214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131" t="s">
        <v>63</v>
      </c>
      <c r="G6" s="133" t="s">
        <v>64</v>
      </c>
    </row>
    <row r="7" spans="1:104" x14ac:dyDescent="0.2">
      <c r="A7" s="134" t="s">
        <v>65</v>
      </c>
      <c r="B7" s="135" t="s">
        <v>93</v>
      </c>
      <c r="C7" s="136" t="s">
        <v>94</v>
      </c>
      <c r="D7" s="137"/>
      <c r="E7" s="178"/>
      <c r="F7" s="180"/>
      <c r="G7" s="179"/>
      <c r="H7" s="140"/>
      <c r="I7" s="140"/>
      <c r="O7" s="141">
        <v>1</v>
      </c>
    </row>
    <row r="8" spans="1:104" s="122" customFormat="1" x14ac:dyDescent="0.2">
      <c r="A8" s="172">
        <v>1</v>
      </c>
      <c r="B8" s="173" t="s">
        <v>104</v>
      </c>
      <c r="C8" s="144" t="s">
        <v>103</v>
      </c>
      <c r="D8" s="145" t="s">
        <v>71</v>
      </c>
      <c r="E8" s="176">
        <v>27.91</v>
      </c>
      <c r="F8" s="181"/>
      <c r="G8" s="188">
        <f>E8*F8</f>
        <v>0</v>
      </c>
      <c r="O8" s="189">
        <v>2</v>
      </c>
      <c r="AA8" s="122">
        <v>12</v>
      </c>
      <c r="AB8" s="122">
        <v>0</v>
      </c>
      <c r="AC8" s="122">
        <v>1</v>
      </c>
      <c r="AZ8" s="122">
        <v>1</v>
      </c>
      <c r="BA8" s="122">
        <f>IF(AZ8=1,G8,0)</f>
        <v>0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2.4169299999999998</v>
      </c>
    </row>
    <row r="9" spans="1:104" s="122" customFormat="1" x14ac:dyDescent="0.2">
      <c r="A9" s="172">
        <v>2</v>
      </c>
      <c r="B9" s="173" t="s">
        <v>95</v>
      </c>
      <c r="C9" s="144" t="s">
        <v>96</v>
      </c>
      <c r="D9" s="145" t="s">
        <v>97</v>
      </c>
      <c r="E9" s="176">
        <v>10</v>
      </c>
      <c r="F9" s="181"/>
      <c r="G9" s="188">
        <f>E9*F9</f>
        <v>0</v>
      </c>
      <c r="O9" s="189"/>
    </row>
    <row r="10" spans="1:104" s="122" customFormat="1" ht="22.5" x14ac:dyDescent="0.2">
      <c r="A10" s="142">
        <v>3</v>
      </c>
      <c r="B10" s="173" t="s">
        <v>107</v>
      </c>
      <c r="C10" s="144" t="s">
        <v>108</v>
      </c>
      <c r="D10" s="145" t="s">
        <v>71</v>
      </c>
      <c r="E10" s="176">
        <v>18.489999999999998</v>
      </c>
      <c r="F10" s="181"/>
      <c r="G10" s="188">
        <f>E10*F10</f>
        <v>0</v>
      </c>
      <c r="O10" s="189"/>
    </row>
    <row r="11" spans="1:104" s="122" customFormat="1" x14ac:dyDescent="0.2">
      <c r="A11" s="148"/>
      <c r="B11" s="149" t="s">
        <v>66</v>
      </c>
      <c r="C11" s="150" t="str">
        <f>CONCATENATE(B7," ",C7)</f>
        <v>1 Zemní práce</v>
      </c>
      <c r="D11" s="148"/>
      <c r="E11" s="177"/>
      <c r="F11" s="182"/>
      <c r="G11" s="184">
        <f>SUM(G8:G9)</f>
        <v>0</v>
      </c>
      <c r="O11" s="189">
        <v>4</v>
      </c>
      <c r="BA11" s="190">
        <f>SUM(BA6:BA8)</f>
        <v>0</v>
      </c>
      <c r="BB11" s="190">
        <f>SUM(BB6:BB8)</f>
        <v>0</v>
      </c>
      <c r="BC11" s="190">
        <f>SUM(BC6:BC8)</f>
        <v>0</v>
      </c>
      <c r="BD11" s="190">
        <f>SUM(BD6:BD8)</f>
        <v>0</v>
      </c>
      <c r="BE11" s="190">
        <f>SUM(BE6:BE8)</f>
        <v>0</v>
      </c>
    </row>
    <row r="12" spans="1:104" s="122" customFormat="1" x14ac:dyDescent="0.2">
      <c r="A12" s="134" t="s">
        <v>65</v>
      </c>
      <c r="B12" s="135" t="s">
        <v>69</v>
      </c>
      <c r="C12" s="136" t="s">
        <v>70</v>
      </c>
      <c r="D12" s="137"/>
      <c r="E12" s="138"/>
      <c r="F12" s="138"/>
      <c r="G12" s="139"/>
      <c r="H12" s="191"/>
      <c r="I12" s="191"/>
      <c r="O12" s="189">
        <v>1</v>
      </c>
    </row>
    <row r="13" spans="1:104" s="122" customFormat="1" ht="22.5" x14ac:dyDescent="0.2">
      <c r="A13" s="172">
        <v>3</v>
      </c>
      <c r="B13" s="173" t="s">
        <v>99</v>
      </c>
      <c r="C13" s="144" t="s">
        <v>106</v>
      </c>
      <c r="D13" s="145" t="s">
        <v>71</v>
      </c>
      <c r="E13" s="146">
        <v>0.47</v>
      </c>
      <c r="F13" s="146"/>
      <c r="G13" s="147">
        <f>E13*F13</f>
        <v>0</v>
      </c>
      <c r="O13" s="189">
        <v>2</v>
      </c>
      <c r="AA13" s="122">
        <v>12</v>
      </c>
      <c r="AB13" s="122">
        <v>0</v>
      </c>
      <c r="AC13" s="122">
        <v>1</v>
      </c>
      <c r="AZ13" s="122">
        <v>1</v>
      </c>
      <c r="BA13" s="122">
        <f>IF(AZ13=1,G13,0)</f>
        <v>0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2.4169299999999998</v>
      </c>
    </row>
    <row r="14" spans="1:104" s="122" customFormat="1" x14ac:dyDescent="0.2">
      <c r="A14" s="142">
        <v>4</v>
      </c>
      <c r="B14" s="143" t="s">
        <v>101</v>
      </c>
      <c r="C14" s="144" t="s">
        <v>102</v>
      </c>
      <c r="D14" s="145" t="s">
        <v>72</v>
      </c>
      <c r="E14" s="146">
        <v>0.02</v>
      </c>
      <c r="F14" s="146"/>
      <c r="G14" s="147">
        <f>E14*F14</f>
        <v>0</v>
      </c>
      <c r="O14" s="189">
        <v>2</v>
      </c>
      <c r="AA14" s="122">
        <v>12</v>
      </c>
      <c r="AB14" s="122">
        <v>0</v>
      </c>
      <c r="AC14" s="122">
        <v>2</v>
      </c>
      <c r="AZ14" s="122">
        <v>1</v>
      </c>
      <c r="BA14" s="122">
        <f>IF(AZ14=1,G14,0)</f>
        <v>0</v>
      </c>
      <c r="BB14" s="122">
        <f>IF(AZ14=2,G14,0)</f>
        <v>0</v>
      </c>
      <c r="BC14" s="122">
        <f>IF(AZ14=3,G14,0)</f>
        <v>0</v>
      </c>
      <c r="BD14" s="122">
        <f>IF(AZ14=4,G14,0)</f>
        <v>0</v>
      </c>
      <c r="BE14" s="122">
        <f>IF(AZ14=5,G14,0)</f>
        <v>0</v>
      </c>
      <c r="CZ14" s="122">
        <v>1.0390900000000001</v>
      </c>
    </row>
    <row r="15" spans="1:104" x14ac:dyDescent="0.2">
      <c r="A15" s="148"/>
      <c r="B15" s="149" t="s">
        <v>66</v>
      </c>
      <c r="C15" s="150" t="str">
        <f>CONCATENATE(B12," ",C12)</f>
        <v>2 Základy,zvláštní zakládání</v>
      </c>
      <c r="D15" s="148"/>
      <c r="E15" s="151"/>
      <c r="F15" s="151"/>
      <c r="G15" s="152">
        <f>SUM(G12:G14)</f>
        <v>0</v>
      </c>
      <c r="O15" s="141">
        <v>4</v>
      </c>
      <c r="BA15" s="153">
        <f>SUM(BA12:BA14)</f>
        <v>0</v>
      </c>
      <c r="BB15" s="153">
        <f>SUM(BB12:BB14)</f>
        <v>0</v>
      </c>
      <c r="BC15" s="153">
        <f>SUM(BC12:BC14)</f>
        <v>0</v>
      </c>
      <c r="BD15" s="153">
        <f>SUM(BD12:BD14)</f>
        <v>0</v>
      </c>
      <c r="BE15" s="153">
        <f>SUM(BE12:BE14)</f>
        <v>0</v>
      </c>
    </row>
    <row r="16" spans="1:104" x14ac:dyDescent="0.2">
      <c r="A16" s="134" t="s">
        <v>65</v>
      </c>
      <c r="B16" s="135" t="s">
        <v>73</v>
      </c>
      <c r="C16" s="136" t="s">
        <v>74</v>
      </c>
      <c r="D16" s="137"/>
      <c r="E16" s="138"/>
      <c r="F16" s="138"/>
      <c r="G16" s="139"/>
      <c r="H16" s="140"/>
      <c r="I16" s="140"/>
      <c r="O16" s="141">
        <v>1</v>
      </c>
    </row>
    <row r="17" spans="1:104" ht="22.5" x14ac:dyDescent="0.2">
      <c r="A17" s="172">
        <v>5</v>
      </c>
      <c r="B17" s="173" t="s">
        <v>75</v>
      </c>
      <c r="C17" s="144" t="s">
        <v>83</v>
      </c>
      <c r="D17" s="145" t="s">
        <v>76</v>
      </c>
      <c r="E17" s="146">
        <v>7</v>
      </c>
      <c r="F17" s="146"/>
      <c r="G17" s="147">
        <f>E17*F17</f>
        <v>0</v>
      </c>
      <c r="O17" s="141">
        <v>2</v>
      </c>
      <c r="AA17" s="121">
        <v>12</v>
      </c>
      <c r="AB17" s="121">
        <v>0</v>
      </c>
      <c r="AC17" s="121">
        <v>3</v>
      </c>
      <c r="AZ17" s="121">
        <v>1</v>
      </c>
      <c r="BA17" s="121">
        <f>IF(AZ17=1,G17,0)</f>
        <v>0</v>
      </c>
      <c r="BB17" s="121">
        <f>IF(AZ17=2,G17,0)</f>
        <v>0</v>
      </c>
      <c r="BC17" s="121">
        <f>IF(AZ17=3,G17,0)</f>
        <v>0</v>
      </c>
      <c r="BD17" s="121">
        <f>IF(AZ17=4,G17,0)</f>
        <v>0</v>
      </c>
      <c r="BE17" s="121">
        <f>IF(AZ17=5,G17,0)</f>
        <v>0</v>
      </c>
      <c r="CZ17" s="121">
        <v>0.82994000000000001</v>
      </c>
    </row>
    <row r="18" spans="1:104" x14ac:dyDescent="0.2">
      <c r="A18" s="142">
        <v>6</v>
      </c>
      <c r="B18" s="143" t="s">
        <v>77</v>
      </c>
      <c r="C18" s="144" t="s">
        <v>85</v>
      </c>
      <c r="D18" s="145" t="s">
        <v>76</v>
      </c>
      <c r="E18" s="146">
        <v>7</v>
      </c>
      <c r="F18" s="146"/>
      <c r="G18" s="147">
        <f>E18*F18</f>
        <v>0</v>
      </c>
      <c r="O18" s="141">
        <v>2</v>
      </c>
      <c r="AA18" s="121">
        <v>12</v>
      </c>
      <c r="AB18" s="121">
        <v>0</v>
      </c>
      <c r="AC18" s="121">
        <v>4</v>
      </c>
      <c r="AZ18" s="121">
        <v>1</v>
      </c>
      <c r="BA18" s="121">
        <f>IF(AZ18=1,G18,0)</f>
        <v>0</v>
      </c>
      <c r="BB18" s="121">
        <f>IF(AZ18=2,G18,0)</f>
        <v>0</v>
      </c>
      <c r="BC18" s="121">
        <f>IF(AZ18=3,G18,0)</f>
        <v>0</v>
      </c>
      <c r="BD18" s="121">
        <f>IF(AZ18=4,G18,0)</f>
        <v>0</v>
      </c>
      <c r="BE18" s="121">
        <f>IF(AZ18=5,G18,0)</f>
        <v>0</v>
      </c>
      <c r="CZ18" s="121">
        <v>0</v>
      </c>
    </row>
    <row r="19" spans="1:104" x14ac:dyDescent="0.2">
      <c r="A19" s="142">
        <v>7</v>
      </c>
      <c r="B19" s="143" t="s">
        <v>78</v>
      </c>
      <c r="C19" s="144" t="s">
        <v>79</v>
      </c>
      <c r="D19" s="145" t="s">
        <v>76</v>
      </c>
      <c r="E19" s="146">
        <v>7</v>
      </c>
      <c r="F19" s="146"/>
      <c r="G19" s="147">
        <f>E19*F19</f>
        <v>0</v>
      </c>
      <c r="O19" s="141">
        <v>2</v>
      </c>
      <c r="AA19" s="121">
        <v>12</v>
      </c>
      <c r="AB19" s="121">
        <v>0</v>
      </c>
      <c r="AC19" s="121">
        <v>5</v>
      </c>
      <c r="AZ19" s="121">
        <v>1</v>
      </c>
      <c r="BA19" s="121">
        <f>IF(AZ19=1,G19,0)</f>
        <v>0</v>
      </c>
      <c r="BB19" s="121">
        <f>IF(AZ19=2,G19,0)</f>
        <v>0</v>
      </c>
      <c r="BC19" s="121">
        <f>IF(AZ19=3,G19,0)</f>
        <v>0</v>
      </c>
      <c r="BD19" s="121">
        <f>IF(AZ19=4,G19,0)</f>
        <v>0</v>
      </c>
      <c r="BE19" s="121">
        <f>IF(AZ19=5,G19,0)</f>
        <v>0</v>
      </c>
      <c r="CZ19" s="121">
        <v>0</v>
      </c>
    </row>
    <row r="20" spans="1:104" ht="22.5" x14ac:dyDescent="0.2">
      <c r="A20" s="172">
        <v>8</v>
      </c>
      <c r="B20" s="173" t="s">
        <v>77</v>
      </c>
      <c r="C20" s="144" t="s">
        <v>84</v>
      </c>
      <c r="D20" s="145" t="s">
        <v>80</v>
      </c>
      <c r="E20" s="146">
        <v>1</v>
      </c>
      <c r="F20" s="146"/>
      <c r="G20" s="147">
        <f>E20*F20</f>
        <v>0</v>
      </c>
      <c r="O20" s="141">
        <v>2</v>
      </c>
      <c r="AA20" s="121">
        <v>12</v>
      </c>
      <c r="AB20" s="121">
        <v>0</v>
      </c>
      <c r="AC20" s="121">
        <v>6</v>
      </c>
      <c r="AZ20" s="121">
        <v>1</v>
      </c>
      <c r="BA20" s="121">
        <f>IF(AZ20=1,G20,0)</f>
        <v>0</v>
      </c>
      <c r="BB20" s="121">
        <f>IF(AZ20=2,G20,0)</f>
        <v>0</v>
      </c>
      <c r="BC20" s="121">
        <f>IF(AZ20=3,G20,0)</f>
        <v>0</v>
      </c>
      <c r="BD20" s="121">
        <f>IF(AZ20=4,G20,0)</f>
        <v>0</v>
      </c>
      <c r="BE20" s="121">
        <f>IF(AZ20=5,G20,0)</f>
        <v>0</v>
      </c>
      <c r="CZ20" s="121">
        <v>0</v>
      </c>
    </row>
    <row r="21" spans="1:104" x14ac:dyDescent="0.2">
      <c r="A21" s="148"/>
      <c r="B21" s="149" t="s">
        <v>66</v>
      </c>
      <c r="C21" s="150" t="str">
        <f>CONCATENATE(B16," ",C16)</f>
        <v>8 Trubní vedení</v>
      </c>
      <c r="D21" s="148"/>
      <c r="E21" s="151"/>
      <c r="F21" s="151"/>
      <c r="G21" s="152">
        <f>SUM(G16:G20)</f>
        <v>0</v>
      </c>
      <c r="O21" s="141">
        <v>4</v>
      </c>
      <c r="BA21" s="153">
        <f>SUM(BA16:BA20)</f>
        <v>0</v>
      </c>
      <c r="BB21" s="153">
        <f>SUM(BB16:BB20)</f>
        <v>0</v>
      </c>
      <c r="BC21" s="153">
        <f>SUM(BC16:BC20)</f>
        <v>0</v>
      </c>
      <c r="BD21" s="153">
        <f>SUM(BD16:BD20)</f>
        <v>0</v>
      </c>
      <c r="BE21" s="153">
        <f>SUM(BE16:BE20)</f>
        <v>0</v>
      </c>
    </row>
    <row r="22" spans="1:104" x14ac:dyDescent="0.2">
      <c r="A22" s="122"/>
      <c r="B22" s="122"/>
      <c r="C22" s="122"/>
      <c r="D22" s="122"/>
      <c r="E22" s="122"/>
      <c r="F22" s="122"/>
      <c r="G22" s="122"/>
    </row>
    <row r="23" spans="1:104" x14ac:dyDescent="0.2">
      <c r="E23" s="121"/>
    </row>
    <row r="24" spans="1:104" x14ac:dyDescent="0.2">
      <c r="E24" s="121"/>
    </row>
    <row r="25" spans="1:104" x14ac:dyDescent="0.2">
      <c r="E25" s="121"/>
    </row>
    <row r="26" spans="1:104" x14ac:dyDescent="0.2">
      <c r="E26" s="121"/>
    </row>
    <row r="27" spans="1:104" x14ac:dyDescent="0.2">
      <c r="E27" s="121"/>
    </row>
    <row r="28" spans="1:104" x14ac:dyDescent="0.2">
      <c r="E28" s="121"/>
    </row>
    <row r="29" spans="1:104" x14ac:dyDescent="0.2">
      <c r="E29" s="121"/>
    </row>
    <row r="30" spans="1:104" x14ac:dyDescent="0.2">
      <c r="E30" s="121"/>
    </row>
    <row r="31" spans="1:104" x14ac:dyDescent="0.2">
      <c r="E31" s="121"/>
    </row>
    <row r="32" spans="1:104" x14ac:dyDescent="0.2">
      <c r="E32" s="121"/>
    </row>
    <row r="33" spans="1:7" x14ac:dyDescent="0.2">
      <c r="E33" s="121"/>
    </row>
    <row r="34" spans="1:7" x14ac:dyDescent="0.2">
      <c r="E34" s="121"/>
    </row>
    <row r="35" spans="1:7" x14ac:dyDescent="0.2">
      <c r="E35" s="121"/>
    </row>
    <row r="36" spans="1:7" x14ac:dyDescent="0.2">
      <c r="E36" s="121"/>
    </row>
    <row r="37" spans="1:7" x14ac:dyDescent="0.2">
      <c r="E37" s="121"/>
    </row>
    <row r="38" spans="1:7" x14ac:dyDescent="0.2">
      <c r="E38" s="121"/>
    </row>
    <row r="39" spans="1:7" x14ac:dyDescent="0.2">
      <c r="E39" s="121"/>
    </row>
    <row r="40" spans="1:7" x14ac:dyDescent="0.2">
      <c r="E40" s="121"/>
    </row>
    <row r="41" spans="1:7" x14ac:dyDescent="0.2">
      <c r="E41" s="121"/>
    </row>
    <row r="42" spans="1:7" x14ac:dyDescent="0.2">
      <c r="E42" s="121"/>
    </row>
    <row r="43" spans="1:7" x14ac:dyDescent="0.2">
      <c r="E43" s="121"/>
    </row>
    <row r="44" spans="1:7" x14ac:dyDescent="0.2">
      <c r="E44" s="121"/>
    </row>
    <row r="45" spans="1:7" x14ac:dyDescent="0.2">
      <c r="A45" s="154"/>
      <c r="B45" s="154"/>
      <c r="C45" s="154"/>
      <c r="D45" s="154"/>
      <c r="E45" s="154"/>
      <c r="F45" s="154"/>
      <c r="G45" s="154"/>
    </row>
    <row r="46" spans="1:7" x14ac:dyDescent="0.2">
      <c r="A46" s="154"/>
      <c r="B46" s="154"/>
      <c r="C46" s="154"/>
      <c r="D46" s="154"/>
      <c r="E46" s="154"/>
      <c r="F46" s="154"/>
      <c r="G46" s="154"/>
    </row>
    <row r="47" spans="1:7" x14ac:dyDescent="0.2">
      <c r="A47" s="154"/>
      <c r="B47" s="154"/>
      <c r="C47" s="154"/>
      <c r="D47" s="154"/>
      <c r="E47" s="154"/>
      <c r="F47" s="154"/>
      <c r="G47" s="154"/>
    </row>
    <row r="48" spans="1:7" x14ac:dyDescent="0.2">
      <c r="A48" s="154"/>
      <c r="B48" s="154"/>
      <c r="C48" s="154"/>
      <c r="D48" s="154"/>
      <c r="E48" s="154"/>
      <c r="F48" s="154"/>
      <c r="G48" s="154"/>
    </row>
    <row r="49" spans="5:5" x14ac:dyDescent="0.2">
      <c r="E49" s="121"/>
    </row>
    <row r="50" spans="5:5" x14ac:dyDescent="0.2">
      <c r="E50" s="121"/>
    </row>
    <row r="51" spans="5:5" x14ac:dyDescent="0.2">
      <c r="E51" s="121"/>
    </row>
    <row r="52" spans="5:5" x14ac:dyDescent="0.2">
      <c r="E52" s="121"/>
    </row>
    <row r="53" spans="5:5" x14ac:dyDescent="0.2">
      <c r="E53" s="121"/>
    </row>
    <row r="54" spans="5:5" x14ac:dyDescent="0.2">
      <c r="E54" s="121"/>
    </row>
    <row r="55" spans="5:5" x14ac:dyDescent="0.2">
      <c r="E55" s="121"/>
    </row>
    <row r="56" spans="5:5" x14ac:dyDescent="0.2">
      <c r="E56" s="121"/>
    </row>
    <row r="57" spans="5:5" x14ac:dyDescent="0.2">
      <c r="E57" s="121"/>
    </row>
    <row r="58" spans="5:5" x14ac:dyDescent="0.2">
      <c r="E58" s="121"/>
    </row>
    <row r="59" spans="5:5" x14ac:dyDescent="0.2">
      <c r="E59" s="121"/>
    </row>
    <row r="60" spans="5:5" x14ac:dyDescent="0.2">
      <c r="E60" s="121"/>
    </row>
    <row r="61" spans="5:5" x14ac:dyDescent="0.2">
      <c r="E61" s="121"/>
    </row>
    <row r="62" spans="5:5" x14ac:dyDescent="0.2">
      <c r="E62" s="121"/>
    </row>
    <row r="63" spans="5:5" x14ac:dyDescent="0.2">
      <c r="E63" s="121"/>
    </row>
    <row r="64" spans="5:5" x14ac:dyDescent="0.2">
      <c r="E64" s="121"/>
    </row>
    <row r="65" spans="1:5" x14ac:dyDescent="0.2">
      <c r="E65" s="121"/>
    </row>
    <row r="66" spans="1:5" x14ac:dyDescent="0.2">
      <c r="E66" s="121"/>
    </row>
    <row r="67" spans="1:5" x14ac:dyDescent="0.2">
      <c r="E67" s="121"/>
    </row>
    <row r="68" spans="1:5" x14ac:dyDescent="0.2">
      <c r="E68" s="121"/>
    </row>
    <row r="69" spans="1:5" x14ac:dyDescent="0.2">
      <c r="E69" s="121"/>
    </row>
    <row r="70" spans="1:5" x14ac:dyDescent="0.2">
      <c r="E70" s="121"/>
    </row>
    <row r="71" spans="1:5" x14ac:dyDescent="0.2">
      <c r="E71" s="121"/>
    </row>
    <row r="72" spans="1:5" x14ac:dyDescent="0.2">
      <c r="E72" s="121"/>
    </row>
    <row r="73" spans="1:5" x14ac:dyDescent="0.2">
      <c r="E73" s="121"/>
    </row>
    <row r="74" spans="1:5" x14ac:dyDescent="0.2">
      <c r="E74" s="121"/>
    </row>
    <row r="75" spans="1:5" x14ac:dyDescent="0.2">
      <c r="E75" s="121"/>
    </row>
    <row r="76" spans="1:5" x14ac:dyDescent="0.2">
      <c r="E76" s="121"/>
    </row>
    <row r="77" spans="1:5" x14ac:dyDescent="0.2">
      <c r="E77" s="121"/>
    </row>
    <row r="78" spans="1:5" x14ac:dyDescent="0.2">
      <c r="E78" s="121"/>
    </row>
    <row r="79" spans="1:5" x14ac:dyDescent="0.2">
      <c r="E79" s="121"/>
    </row>
    <row r="80" spans="1:5" x14ac:dyDescent="0.2">
      <c r="A80" s="155"/>
      <c r="B80" s="155"/>
    </row>
    <row r="81" spans="1:7" x14ac:dyDescent="0.2">
      <c r="A81" s="154"/>
      <c r="B81" s="154"/>
      <c r="C81" s="157"/>
      <c r="D81" s="157"/>
      <c r="E81" s="158"/>
      <c r="F81" s="157"/>
      <c r="G81" s="159"/>
    </row>
    <row r="82" spans="1:7" x14ac:dyDescent="0.2">
      <c r="A82" s="160"/>
      <c r="B82" s="160"/>
      <c r="C82" s="154"/>
      <c r="D82" s="154"/>
      <c r="E82" s="161"/>
      <c r="F82" s="154"/>
      <c r="G82" s="154"/>
    </row>
    <row r="83" spans="1:7" x14ac:dyDescent="0.2">
      <c r="A83" s="154"/>
      <c r="B83" s="154"/>
      <c r="C83" s="154"/>
      <c r="D83" s="154"/>
      <c r="E83" s="161"/>
      <c r="F83" s="154"/>
      <c r="G83" s="154"/>
    </row>
    <row r="84" spans="1:7" x14ac:dyDescent="0.2">
      <c r="A84" s="154"/>
      <c r="B84" s="154"/>
      <c r="C84" s="154"/>
      <c r="D84" s="154"/>
      <c r="E84" s="161"/>
      <c r="F84" s="154"/>
      <c r="G84" s="154"/>
    </row>
    <row r="85" spans="1:7" x14ac:dyDescent="0.2">
      <c r="A85" s="154"/>
      <c r="B85" s="154"/>
      <c r="C85" s="154"/>
      <c r="D85" s="154"/>
      <c r="E85" s="161"/>
      <c r="F85" s="154"/>
      <c r="G85" s="154"/>
    </row>
    <row r="86" spans="1:7" x14ac:dyDescent="0.2">
      <c r="A86" s="154"/>
      <c r="B86" s="154"/>
      <c r="C86" s="154"/>
      <c r="D86" s="154"/>
      <c r="E86" s="161"/>
      <c r="F86" s="154"/>
      <c r="G86" s="154"/>
    </row>
    <row r="87" spans="1:7" x14ac:dyDescent="0.2">
      <c r="A87" s="154"/>
      <c r="B87" s="154"/>
      <c r="C87" s="154"/>
      <c r="D87" s="154"/>
      <c r="E87" s="161"/>
      <c r="F87" s="154"/>
      <c r="G87" s="154"/>
    </row>
    <row r="88" spans="1:7" x14ac:dyDescent="0.2">
      <c r="A88" s="154"/>
      <c r="B88" s="154"/>
      <c r="C88" s="154"/>
      <c r="D88" s="154"/>
      <c r="E88" s="161"/>
      <c r="F88" s="154"/>
      <c r="G88" s="154"/>
    </row>
    <row r="89" spans="1:7" x14ac:dyDescent="0.2">
      <c r="A89" s="154"/>
      <c r="B89" s="154"/>
      <c r="C89" s="154"/>
      <c r="D89" s="154"/>
      <c r="E89" s="161"/>
      <c r="F89" s="154"/>
      <c r="G89" s="154"/>
    </row>
    <row r="90" spans="1:7" x14ac:dyDescent="0.2">
      <c r="A90" s="154"/>
      <c r="B90" s="154"/>
      <c r="C90" s="154"/>
      <c r="D90" s="154"/>
      <c r="E90" s="161"/>
      <c r="F90" s="154"/>
      <c r="G90" s="154"/>
    </row>
    <row r="91" spans="1:7" x14ac:dyDescent="0.2">
      <c r="A91" s="154"/>
      <c r="B91" s="154"/>
      <c r="C91" s="154"/>
      <c r="D91" s="154"/>
      <c r="E91" s="161"/>
      <c r="F91" s="154"/>
      <c r="G91" s="154"/>
    </row>
    <row r="92" spans="1:7" x14ac:dyDescent="0.2">
      <c r="A92" s="154"/>
      <c r="B92" s="154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</sheetData>
  <mergeCells count="4">
    <mergeCell ref="A1:G1"/>
    <mergeCell ref="A3:B3"/>
    <mergeCell ref="A4:B4"/>
    <mergeCell ref="C4:G4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Z94"/>
  <sheetViews>
    <sheetView showGridLines="0" showZeros="0" zoomScaleNormal="100" workbookViewId="0">
      <selection activeCell="L19" sqref="L19"/>
    </sheetView>
  </sheetViews>
  <sheetFormatPr defaultRowHeight="12.75" x14ac:dyDescent="0.2"/>
  <cols>
    <col min="1" max="1" width="3.85546875" style="121" customWidth="1"/>
    <col min="2" max="2" width="12" style="121" customWidth="1"/>
    <col min="3" max="3" width="36.28515625" style="121" customWidth="1"/>
    <col min="4" max="4" width="5.5703125" style="121" customWidth="1"/>
    <col min="5" max="5" width="7.7109375" style="156" customWidth="1"/>
    <col min="6" max="6" width="9.85546875" style="121" customWidth="1"/>
    <col min="7" max="7" width="17" style="121" customWidth="1"/>
    <col min="8" max="16384" width="9.140625" style="121"/>
  </cols>
  <sheetData>
    <row r="1" spans="1:104" ht="15.75" x14ac:dyDescent="0.25">
      <c r="A1" s="207" t="s">
        <v>57</v>
      </c>
      <c r="B1" s="207"/>
      <c r="C1" s="207"/>
      <c r="D1" s="207"/>
      <c r="E1" s="207"/>
      <c r="F1" s="207"/>
      <c r="G1" s="207"/>
    </row>
    <row r="2" spans="1:104" ht="13.5" thickBot="1" x14ac:dyDescent="0.25">
      <c r="A2" s="122"/>
      <c r="B2" s="123"/>
      <c r="C2" s="124"/>
      <c r="D2" s="124"/>
      <c r="E2" s="125"/>
      <c r="F2" s="124"/>
      <c r="G2" s="124"/>
    </row>
    <row r="3" spans="1:104" ht="13.5" thickTop="1" x14ac:dyDescent="0.2">
      <c r="A3" s="208" t="s">
        <v>5</v>
      </c>
      <c r="B3" s="209"/>
      <c r="C3" s="167" t="str">
        <f>CONCATENATE(cislostavby," ",nazevstavby)</f>
        <v xml:space="preserve"> Sběrný dvůr odpadu - Jedovnice, Stavba</v>
      </c>
      <c r="D3" s="168"/>
      <c r="E3" s="169"/>
      <c r="F3" s="170">
        <f>Rekapitulace!H1</f>
        <v>0</v>
      </c>
      <c r="G3" s="171"/>
    </row>
    <row r="4" spans="1:104" ht="15.75" thickBot="1" x14ac:dyDescent="0.25">
      <c r="A4" s="210" t="s">
        <v>1</v>
      </c>
      <c r="B4" s="211"/>
      <c r="C4" s="212" t="str">
        <f>CONCATENATE(cisloobjektu," ",nazevobjektu)</f>
        <v xml:space="preserve"> So-08 - splašková kanalizace a jímka na vyvážení</v>
      </c>
      <c r="D4" s="213"/>
      <c r="E4" s="213"/>
      <c r="F4" s="213"/>
      <c r="G4" s="214"/>
    </row>
    <row r="5" spans="1:104" ht="13.5" thickTop="1" x14ac:dyDescent="0.2">
      <c r="A5" s="126"/>
      <c r="B5" s="127"/>
      <c r="C5" s="127"/>
      <c r="D5" s="122"/>
      <c r="E5" s="128"/>
      <c r="F5" s="122"/>
      <c r="G5" s="129"/>
    </row>
    <row r="6" spans="1:104" x14ac:dyDescent="0.2">
      <c r="A6" s="130" t="s">
        <v>58</v>
      </c>
      <c r="B6" s="131" t="s">
        <v>59</v>
      </c>
      <c r="C6" s="131" t="s">
        <v>60</v>
      </c>
      <c r="D6" s="131" t="s">
        <v>61</v>
      </c>
      <c r="E6" s="132" t="s">
        <v>62</v>
      </c>
      <c r="F6" s="217" t="s">
        <v>86</v>
      </c>
      <c r="G6" s="218"/>
    </row>
    <row r="7" spans="1:104" x14ac:dyDescent="0.2">
      <c r="A7" s="134" t="s">
        <v>65</v>
      </c>
      <c r="B7" s="135" t="s">
        <v>93</v>
      </c>
      <c r="C7" s="136" t="s">
        <v>94</v>
      </c>
      <c r="D7" s="137"/>
      <c r="E7" s="178"/>
      <c r="F7" s="215"/>
      <c r="G7" s="219"/>
      <c r="H7" s="140"/>
      <c r="I7" s="140"/>
      <c r="O7" s="141">
        <v>1</v>
      </c>
    </row>
    <row r="8" spans="1:104" s="122" customFormat="1" x14ac:dyDescent="0.2">
      <c r="A8" s="172">
        <v>1</v>
      </c>
      <c r="B8" s="173" t="s">
        <v>104</v>
      </c>
      <c r="C8" s="144" t="s">
        <v>103</v>
      </c>
      <c r="D8" s="145" t="s">
        <v>71</v>
      </c>
      <c r="E8" s="176">
        <v>27.91</v>
      </c>
      <c r="F8" s="220" t="s">
        <v>105</v>
      </c>
      <c r="G8" s="221" t="e">
        <f>E8*F8</f>
        <v>#VALUE!</v>
      </c>
      <c r="O8" s="189">
        <v>2</v>
      </c>
      <c r="AA8" s="122">
        <v>12</v>
      </c>
      <c r="AB8" s="122">
        <v>0</v>
      </c>
      <c r="AC8" s="122">
        <v>1</v>
      </c>
      <c r="AZ8" s="122">
        <v>1</v>
      </c>
      <c r="BA8" s="122" t="e">
        <f>IF(AZ8=1,G8,0)</f>
        <v>#VALUE!</v>
      </c>
      <c r="BB8" s="122">
        <f>IF(AZ8=2,G8,0)</f>
        <v>0</v>
      </c>
      <c r="BC8" s="122">
        <f>IF(AZ8=3,G8,0)</f>
        <v>0</v>
      </c>
      <c r="BD8" s="122">
        <f>IF(AZ8=4,G8,0)</f>
        <v>0</v>
      </c>
      <c r="BE8" s="122">
        <f>IF(AZ8=5,G8,0)</f>
        <v>0</v>
      </c>
      <c r="CZ8" s="122">
        <v>2.4169299999999998</v>
      </c>
    </row>
    <row r="9" spans="1:104" s="122" customFormat="1" x14ac:dyDescent="0.2">
      <c r="A9" s="172">
        <v>2</v>
      </c>
      <c r="B9" s="173" t="s">
        <v>95</v>
      </c>
      <c r="C9" s="144" t="s">
        <v>96</v>
      </c>
      <c r="D9" s="145" t="s">
        <v>97</v>
      </c>
      <c r="E9" s="176">
        <v>10</v>
      </c>
      <c r="F9" s="183" t="s">
        <v>98</v>
      </c>
      <c r="G9" s="188"/>
      <c r="O9" s="189"/>
    </row>
    <row r="10" spans="1:104" s="122" customFormat="1" ht="22.5" x14ac:dyDescent="0.2">
      <c r="A10" s="142">
        <v>3</v>
      </c>
      <c r="B10" s="173" t="s">
        <v>107</v>
      </c>
      <c r="C10" s="144" t="s">
        <v>108</v>
      </c>
      <c r="D10" s="145" t="s">
        <v>71</v>
      </c>
      <c r="E10" s="176">
        <v>18.489999999999998</v>
      </c>
      <c r="F10" s="220" t="s">
        <v>109</v>
      </c>
      <c r="G10" s="224"/>
      <c r="O10" s="189"/>
    </row>
    <row r="11" spans="1:104" s="122" customFormat="1" x14ac:dyDescent="0.2">
      <c r="A11" s="148"/>
      <c r="B11" s="149" t="s">
        <v>66</v>
      </c>
      <c r="C11" s="150" t="str">
        <f>CONCATENATE(B7," ",C7)</f>
        <v>1 Zemní práce</v>
      </c>
      <c r="D11" s="148"/>
      <c r="E11" s="177"/>
      <c r="F11" s="222"/>
      <c r="G11" s="223" t="e">
        <f>SUM(G6:G8)</f>
        <v>#VALUE!</v>
      </c>
      <c r="O11" s="189">
        <v>4</v>
      </c>
      <c r="BA11" s="190" t="e">
        <f>SUM(BA6:BA8)</f>
        <v>#VALUE!</v>
      </c>
      <c r="BB11" s="190">
        <f>SUM(BB6:BB8)</f>
        <v>0</v>
      </c>
      <c r="BC11" s="190">
        <f>SUM(BC6:BC8)</f>
        <v>0</v>
      </c>
      <c r="BD11" s="190">
        <f>SUM(BD6:BD8)</f>
        <v>0</v>
      </c>
      <c r="BE11" s="190">
        <f>SUM(BE6:BE8)</f>
        <v>0</v>
      </c>
    </row>
    <row r="12" spans="1:104" s="122" customFormat="1" x14ac:dyDescent="0.2">
      <c r="A12" s="134" t="s">
        <v>65</v>
      </c>
      <c r="B12" s="135" t="s">
        <v>69</v>
      </c>
      <c r="C12" s="136" t="s">
        <v>70</v>
      </c>
      <c r="D12" s="137"/>
      <c r="E12" s="178"/>
      <c r="F12" s="215"/>
      <c r="G12" s="216"/>
      <c r="H12" s="191"/>
      <c r="I12" s="191"/>
      <c r="O12" s="189">
        <v>1</v>
      </c>
    </row>
    <row r="13" spans="1:104" s="122" customFormat="1" x14ac:dyDescent="0.2">
      <c r="A13" s="172">
        <v>4</v>
      </c>
      <c r="B13" s="173" t="s">
        <v>99</v>
      </c>
      <c r="C13" s="144" t="s">
        <v>100</v>
      </c>
      <c r="D13" s="145" t="s">
        <v>71</v>
      </c>
      <c r="E13" s="176">
        <v>0.47</v>
      </c>
      <c r="F13" s="220" t="s">
        <v>87</v>
      </c>
      <c r="G13" s="221" t="e">
        <f>E13*F13</f>
        <v>#VALUE!</v>
      </c>
      <c r="O13" s="189">
        <v>2</v>
      </c>
      <c r="AA13" s="122">
        <v>12</v>
      </c>
      <c r="AB13" s="122">
        <v>0</v>
      </c>
      <c r="AC13" s="122">
        <v>1</v>
      </c>
      <c r="AZ13" s="122">
        <v>1</v>
      </c>
      <c r="BA13" s="122" t="e">
        <f>IF(AZ13=1,G13,0)</f>
        <v>#VALUE!</v>
      </c>
      <c r="BB13" s="122">
        <f>IF(AZ13=2,G13,0)</f>
        <v>0</v>
      </c>
      <c r="BC13" s="122">
        <f>IF(AZ13=3,G13,0)</f>
        <v>0</v>
      </c>
      <c r="BD13" s="122">
        <f>IF(AZ13=4,G13,0)</f>
        <v>0</v>
      </c>
      <c r="BE13" s="122">
        <f>IF(AZ13=5,G13,0)</f>
        <v>0</v>
      </c>
      <c r="CZ13" s="122">
        <v>2.4169299999999998</v>
      </c>
    </row>
    <row r="14" spans="1:104" s="122" customFormat="1" x14ac:dyDescent="0.2">
      <c r="A14" s="142">
        <v>5</v>
      </c>
      <c r="B14" s="143" t="s">
        <v>101</v>
      </c>
      <c r="C14" s="144" t="s">
        <v>102</v>
      </c>
      <c r="D14" s="145" t="s">
        <v>72</v>
      </c>
      <c r="E14" s="176">
        <v>0.02</v>
      </c>
      <c r="F14" s="220" t="s">
        <v>88</v>
      </c>
      <c r="G14" s="221" t="e">
        <f>E14*F14</f>
        <v>#VALUE!</v>
      </c>
      <c r="O14" s="189">
        <v>2</v>
      </c>
      <c r="AA14" s="122">
        <v>12</v>
      </c>
      <c r="AB14" s="122">
        <v>0</v>
      </c>
      <c r="AC14" s="122">
        <v>2</v>
      </c>
      <c r="AZ14" s="122">
        <v>1</v>
      </c>
      <c r="BA14" s="122" t="e">
        <f>IF(AZ14=1,G14,0)</f>
        <v>#VALUE!</v>
      </c>
      <c r="BB14" s="122">
        <f>IF(AZ14=2,G14,0)</f>
        <v>0</v>
      </c>
      <c r="BC14" s="122">
        <f>IF(AZ14=3,G14,0)</f>
        <v>0</v>
      </c>
      <c r="BD14" s="122">
        <f>IF(AZ14=4,G14,0)</f>
        <v>0</v>
      </c>
      <c r="BE14" s="122">
        <f>IF(AZ14=5,G14,0)</f>
        <v>0</v>
      </c>
      <c r="CZ14" s="122">
        <v>1.0390900000000001</v>
      </c>
    </row>
    <row r="15" spans="1:104" s="122" customFormat="1" x14ac:dyDescent="0.2">
      <c r="A15" s="148"/>
      <c r="B15" s="149" t="s">
        <v>66</v>
      </c>
      <c r="C15" s="150" t="str">
        <f>CONCATENATE(B12," ",C12)</f>
        <v>2 Základy,zvláštní zakládání</v>
      </c>
      <c r="D15" s="148"/>
      <c r="E15" s="177"/>
      <c r="F15" s="222"/>
      <c r="G15" s="223" t="e">
        <f>SUM(G12:G14)</f>
        <v>#VALUE!</v>
      </c>
      <c r="O15" s="189">
        <v>4</v>
      </c>
      <c r="BA15" s="190" t="e">
        <f>SUM(BA12:BA14)</f>
        <v>#VALUE!</v>
      </c>
      <c r="BB15" s="190">
        <f>SUM(BB12:BB14)</f>
        <v>0</v>
      </c>
      <c r="BC15" s="190">
        <f>SUM(BC12:BC14)</f>
        <v>0</v>
      </c>
      <c r="BD15" s="190">
        <f>SUM(BD12:BD14)</f>
        <v>0</v>
      </c>
      <c r="BE15" s="190">
        <f>SUM(BE12:BE14)</f>
        <v>0</v>
      </c>
    </row>
    <row r="16" spans="1:104" s="122" customFormat="1" x14ac:dyDescent="0.2">
      <c r="A16" s="134" t="s">
        <v>65</v>
      </c>
      <c r="B16" s="135" t="s">
        <v>73</v>
      </c>
      <c r="C16" s="136" t="s">
        <v>74</v>
      </c>
      <c r="D16" s="137"/>
      <c r="E16" s="178"/>
      <c r="F16" s="226"/>
      <c r="G16" s="227"/>
      <c r="H16" s="191"/>
      <c r="I16" s="191"/>
      <c r="O16" s="189">
        <v>1</v>
      </c>
    </row>
    <row r="17" spans="1:104" s="122" customFormat="1" ht="22.5" x14ac:dyDescent="0.2">
      <c r="A17" s="172">
        <v>6</v>
      </c>
      <c r="B17" s="173" t="s">
        <v>75</v>
      </c>
      <c r="C17" s="144" t="s">
        <v>89</v>
      </c>
      <c r="D17" s="145" t="s">
        <v>76</v>
      </c>
      <c r="E17" s="176">
        <v>7</v>
      </c>
      <c r="F17" s="220" t="s">
        <v>92</v>
      </c>
      <c r="G17" s="221" t="e">
        <f>E17*F17</f>
        <v>#VALUE!</v>
      </c>
      <c r="O17" s="189">
        <v>2</v>
      </c>
      <c r="AA17" s="122">
        <v>12</v>
      </c>
      <c r="AB17" s="122">
        <v>0</v>
      </c>
      <c r="AC17" s="122">
        <v>3</v>
      </c>
      <c r="AZ17" s="122">
        <v>1</v>
      </c>
      <c r="BA17" s="122" t="e">
        <f>IF(AZ17=1,G17,0)</f>
        <v>#VALUE!</v>
      </c>
      <c r="BB17" s="122">
        <f>IF(AZ17=2,G17,0)</f>
        <v>0</v>
      </c>
      <c r="BC17" s="122">
        <f>IF(AZ17=3,G17,0)</f>
        <v>0</v>
      </c>
      <c r="BD17" s="122">
        <f>IF(AZ17=4,G17,0)</f>
        <v>0</v>
      </c>
      <c r="BE17" s="122">
        <f>IF(AZ17=5,G17,0)</f>
        <v>0</v>
      </c>
      <c r="CZ17" s="122">
        <v>0.82994000000000001</v>
      </c>
    </row>
    <row r="18" spans="1:104" s="122" customFormat="1" x14ac:dyDescent="0.2">
      <c r="A18" s="142">
        <v>7</v>
      </c>
      <c r="B18" s="143" t="s">
        <v>77</v>
      </c>
      <c r="C18" s="144" t="s">
        <v>85</v>
      </c>
      <c r="D18" s="145" t="s">
        <v>76</v>
      </c>
      <c r="E18" s="176">
        <v>7</v>
      </c>
      <c r="F18" s="220" t="s">
        <v>92</v>
      </c>
      <c r="G18" s="221" t="e">
        <f>E18*F18</f>
        <v>#VALUE!</v>
      </c>
      <c r="O18" s="189">
        <v>2</v>
      </c>
      <c r="AA18" s="122">
        <v>12</v>
      </c>
      <c r="AB18" s="122">
        <v>0</v>
      </c>
      <c r="AC18" s="122">
        <v>4</v>
      </c>
      <c r="AZ18" s="122">
        <v>1</v>
      </c>
      <c r="BA18" s="122" t="e">
        <f>IF(AZ18=1,G18,0)</f>
        <v>#VALUE!</v>
      </c>
      <c r="BB18" s="122">
        <f>IF(AZ18=2,G18,0)</f>
        <v>0</v>
      </c>
      <c r="BC18" s="122">
        <f>IF(AZ18=3,G18,0)</f>
        <v>0</v>
      </c>
      <c r="BD18" s="122">
        <f>IF(AZ18=4,G18,0)</f>
        <v>0</v>
      </c>
      <c r="BE18" s="122">
        <f>IF(AZ18=5,G18,0)</f>
        <v>0</v>
      </c>
      <c r="CZ18" s="122">
        <v>0</v>
      </c>
    </row>
    <row r="19" spans="1:104" s="122" customFormat="1" x14ac:dyDescent="0.2">
      <c r="A19" s="142">
        <v>8</v>
      </c>
      <c r="B19" s="143" t="s">
        <v>78</v>
      </c>
      <c r="C19" s="144" t="s">
        <v>79</v>
      </c>
      <c r="D19" s="145" t="s">
        <v>76</v>
      </c>
      <c r="E19" s="176">
        <v>7</v>
      </c>
      <c r="F19" s="220" t="s">
        <v>92</v>
      </c>
      <c r="G19" s="221" t="e">
        <f>E19*F19</f>
        <v>#VALUE!</v>
      </c>
      <c r="O19" s="189">
        <v>2</v>
      </c>
      <c r="AA19" s="122">
        <v>12</v>
      </c>
      <c r="AB19" s="122">
        <v>0</v>
      </c>
      <c r="AC19" s="122">
        <v>5</v>
      </c>
      <c r="AZ19" s="122">
        <v>1</v>
      </c>
      <c r="BA19" s="122" t="e">
        <f>IF(AZ19=1,G19,0)</f>
        <v>#VALUE!</v>
      </c>
      <c r="BB19" s="122">
        <f>IF(AZ19=2,G19,0)</f>
        <v>0</v>
      </c>
      <c r="BC19" s="122">
        <f>IF(AZ19=3,G19,0)</f>
        <v>0</v>
      </c>
      <c r="BD19" s="122">
        <f>IF(AZ19=4,G19,0)</f>
        <v>0</v>
      </c>
      <c r="BE19" s="122">
        <f>IF(AZ19=5,G19,0)</f>
        <v>0</v>
      </c>
      <c r="CZ19" s="122">
        <v>0</v>
      </c>
    </row>
    <row r="20" spans="1:104" s="122" customFormat="1" ht="22.5" x14ac:dyDescent="0.2">
      <c r="A20" s="172">
        <v>9</v>
      </c>
      <c r="B20" s="173" t="s">
        <v>77</v>
      </c>
      <c r="C20" s="144" t="s">
        <v>90</v>
      </c>
      <c r="D20" s="145" t="s">
        <v>80</v>
      </c>
      <c r="E20" s="176">
        <v>1</v>
      </c>
      <c r="F20" s="220" t="s">
        <v>91</v>
      </c>
      <c r="G20" s="221" t="e">
        <f>E20*F20</f>
        <v>#VALUE!</v>
      </c>
      <c r="O20" s="189">
        <v>2</v>
      </c>
      <c r="AA20" s="122">
        <v>12</v>
      </c>
      <c r="AB20" s="122">
        <v>0</v>
      </c>
      <c r="AC20" s="122">
        <v>6</v>
      </c>
      <c r="AZ20" s="122">
        <v>1</v>
      </c>
      <c r="BA20" s="122" t="e">
        <f>IF(AZ20=1,G20,0)</f>
        <v>#VALUE!</v>
      </c>
      <c r="BB20" s="122">
        <f>IF(AZ20=2,G20,0)</f>
        <v>0</v>
      </c>
      <c r="BC20" s="122">
        <f>IF(AZ20=3,G20,0)</f>
        <v>0</v>
      </c>
      <c r="BD20" s="122">
        <f>IF(AZ20=4,G20,0)</f>
        <v>0</v>
      </c>
      <c r="BE20" s="122">
        <f>IF(AZ20=5,G20,0)</f>
        <v>0</v>
      </c>
      <c r="CZ20" s="122">
        <v>0</v>
      </c>
    </row>
    <row r="21" spans="1:104" x14ac:dyDescent="0.2">
      <c r="A21" s="148"/>
      <c r="B21" s="149" t="s">
        <v>66</v>
      </c>
      <c r="C21" s="150" t="str">
        <f>CONCATENATE(B16," ",C16)</f>
        <v>8 Trubní vedení</v>
      </c>
      <c r="D21" s="148"/>
      <c r="E21" s="177"/>
      <c r="F21" s="222"/>
      <c r="G21" s="225" t="e">
        <f>SUM(G16:G20)</f>
        <v>#VALUE!</v>
      </c>
      <c r="O21" s="141">
        <v>4</v>
      </c>
      <c r="BA21" s="153" t="e">
        <f>SUM(BA16:BA20)</f>
        <v>#VALUE!</v>
      </c>
      <c r="BB21" s="153">
        <f>SUM(BB16:BB20)</f>
        <v>0</v>
      </c>
      <c r="BC21" s="153">
        <f>SUM(BC16:BC20)</f>
        <v>0</v>
      </c>
      <c r="BD21" s="153">
        <f>SUM(BD16:BD20)</f>
        <v>0</v>
      </c>
      <c r="BE21" s="153">
        <f>SUM(BE16:BE20)</f>
        <v>0</v>
      </c>
    </row>
    <row r="22" spans="1:104" x14ac:dyDescent="0.2">
      <c r="A22" s="122"/>
      <c r="B22" s="122"/>
      <c r="C22" s="122"/>
      <c r="D22" s="122"/>
      <c r="E22" s="122"/>
      <c r="F22" s="122"/>
      <c r="G22" s="122"/>
    </row>
    <row r="23" spans="1:104" x14ac:dyDescent="0.2">
      <c r="E23" s="121"/>
    </row>
    <row r="24" spans="1:104" x14ac:dyDescent="0.2">
      <c r="E24" s="121"/>
    </row>
    <row r="25" spans="1:104" x14ac:dyDescent="0.2">
      <c r="E25" s="121"/>
    </row>
    <row r="26" spans="1:104" x14ac:dyDescent="0.2">
      <c r="E26" s="121"/>
    </row>
    <row r="27" spans="1:104" x14ac:dyDescent="0.2">
      <c r="E27" s="121"/>
    </row>
    <row r="28" spans="1:104" x14ac:dyDescent="0.2">
      <c r="E28" s="121"/>
    </row>
    <row r="29" spans="1:104" x14ac:dyDescent="0.2">
      <c r="E29" s="121"/>
    </row>
    <row r="30" spans="1:104" x14ac:dyDescent="0.2">
      <c r="E30" s="121"/>
    </row>
    <row r="31" spans="1:104" x14ac:dyDescent="0.2">
      <c r="E31" s="121"/>
    </row>
    <row r="32" spans="1:104" x14ac:dyDescent="0.2">
      <c r="E32" s="121"/>
    </row>
    <row r="33" spans="1:7" x14ac:dyDescent="0.2">
      <c r="E33" s="121"/>
    </row>
    <row r="34" spans="1:7" x14ac:dyDescent="0.2">
      <c r="E34" s="121"/>
    </row>
    <row r="35" spans="1:7" x14ac:dyDescent="0.2">
      <c r="E35" s="121"/>
    </row>
    <row r="36" spans="1:7" x14ac:dyDescent="0.2">
      <c r="E36" s="121"/>
    </row>
    <row r="37" spans="1:7" x14ac:dyDescent="0.2">
      <c r="E37" s="121"/>
    </row>
    <row r="38" spans="1:7" x14ac:dyDescent="0.2">
      <c r="E38" s="121"/>
    </row>
    <row r="39" spans="1:7" x14ac:dyDescent="0.2">
      <c r="E39" s="121"/>
    </row>
    <row r="40" spans="1:7" x14ac:dyDescent="0.2">
      <c r="E40" s="121"/>
    </row>
    <row r="41" spans="1:7" x14ac:dyDescent="0.2">
      <c r="E41" s="121"/>
    </row>
    <row r="42" spans="1:7" x14ac:dyDescent="0.2">
      <c r="E42" s="121"/>
    </row>
    <row r="43" spans="1:7" x14ac:dyDescent="0.2">
      <c r="E43" s="121"/>
    </row>
    <row r="44" spans="1:7" x14ac:dyDescent="0.2">
      <c r="E44" s="121"/>
    </row>
    <row r="45" spans="1:7" x14ac:dyDescent="0.2">
      <c r="A45" s="154"/>
      <c r="B45" s="154"/>
      <c r="C45" s="154"/>
      <c r="D45" s="154"/>
      <c r="E45" s="154"/>
      <c r="F45" s="154"/>
      <c r="G45" s="154"/>
    </row>
    <row r="46" spans="1:7" x14ac:dyDescent="0.2">
      <c r="A46" s="154"/>
      <c r="B46" s="154"/>
      <c r="C46" s="154"/>
      <c r="D46" s="154"/>
      <c r="E46" s="154"/>
      <c r="F46" s="154"/>
      <c r="G46" s="154"/>
    </row>
    <row r="47" spans="1:7" x14ac:dyDescent="0.2">
      <c r="A47" s="154"/>
      <c r="B47" s="154"/>
      <c r="C47" s="154"/>
      <c r="D47" s="154"/>
      <c r="E47" s="154"/>
      <c r="F47" s="154"/>
      <c r="G47" s="154"/>
    </row>
    <row r="48" spans="1:7" x14ac:dyDescent="0.2">
      <c r="A48" s="154"/>
      <c r="B48" s="154"/>
      <c r="C48" s="154"/>
      <c r="D48" s="154"/>
      <c r="E48" s="154"/>
      <c r="F48" s="154"/>
      <c r="G48" s="154"/>
    </row>
    <row r="49" spans="5:5" x14ac:dyDescent="0.2">
      <c r="E49" s="121"/>
    </row>
    <row r="50" spans="5:5" x14ac:dyDescent="0.2">
      <c r="E50" s="121"/>
    </row>
    <row r="51" spans="5:5" x14ac:dyDescent="0.2">
      <c r="E51" s="121"/>
    </row>
    <row r="52" spans="5:5" x14ac:dyDescent="0.2">
      <c r="E52" s="121"/>
    </row>
    <row r="53" spans="5:5" x14ac:dyDescent="0.2">
      <c r="E53" s="121"/>
    </row>
    <row r="54" spans="5:5" x14ac:dyDescent="0.2">
      <c r="E54" s="121"/>
    </row>
    <row r="55" spans="5:5" x14ac:dyDescent="0.2">
      <c r="E55" s="121"/>
    </row>
    <row r="56" spans="5:5" x14ac:dyDescent="0.2">
      <c r="E56" s="121"/>
    </row>
    <row r="57" spans="5:5" x14ac:dyDescent="0.2">
      <c r="E57" s="121"/>
    </row>
    <row r="58" spans="5:5" x14ac:dyDescent="0.2">
      <c r="E58" s="121"/>
    </row>
    <row r="59" spans="5:5" x14ac:dyDescent="0.2">
      <c r="E59" s="121"/>
    </row>
    <row r="60" spans="5:5" x14ac:dyDescent="0.2">
      <c r="E60" s="121"/>
    </row>
    <row r="61" spans="5:5" x14ac:dyDescent="0.2">
      <c r="E61" s="121"/>
    </row>
    <row r="62" spans="5:5" x14ac:dyDescent="0.2">
      <c r="E62" s="121"/>
    </row>
    <row r="63" spans="5:5" x14ac:dyDescent="0.2">
      <c r="E63" s="121"/>
    </row>
    <row r="64" spans="5:5" x14ac:dyDescent="0.2">
      <c r="E64" s="121"/>
    </row>
    <row r="65" spans="1:5" x14ac:dyDescent="0.2">
      <c r="E65" s="121"/>
    </row>
    <row r="66" spans="1:5" x14ac:dyDescent="0.2">
      <c r="E66" s="121"/>
    </row>
    <row r="67" spans="1:5" x14ac:dyDescent="0.2">
      <c r="E67" s="121"/>
    </row>
    <row r="68" spans="1:5" x14ac:dyDescent="0.2">
      <c r="E68" s="121"/>
    </row>
    <row r="69" spans="1:5" x14ac:dyDescent="0.2">
      <c r="E69" s="121"/>
    </row>
    <row r="70" spans="1:5" x14ac:dyDescent="0.2">
      <c r="E70" s="121"/>
    </row>
    <row r="71" spans="1:5" x14ac:dyDescent="0.2">
      <c r="E71" s="121"/>
    </row>
    <row r="72" spans="1:5" x14ac:dyDescent="0.2">
      <c r="E72" s="121"/>
    </row>
    <row r="73" spans="1:5" x14ac:dyDescent="0.2">
      <c r="E73" s="121"/>
    </row>
    <row r="74" spans="1:5" x14ac:dyDescent="0.2">
      <c r="E74" s="121"/>
    </row>
    <row r="75" spans="1:5" x14ac:dyDescent="0.2">
      <c r="E75" s="121"/>
    </row>
    <row r="76" spans="1:5" x14ac:dyDescent="0.2">
      <c r="E76" s="121"/>
    </row>
    <row r="77" spans="1:5" x14ac:dyDescent="0.2">
      <c r="E77" s="121"/>
    </row>
    <row r="78" spans="1:5" x14ac:dyDescent="0.2">
      <c r="E78" s="121"/>
    </row>
    <row r="79" spans="1:5" x14ac:dyDescent="0.2">
      <c r="E79" s="121"/>
    </row>
    <row r="80" spans="1:5" x14ac:dyDescent="0.2">
      <c r="A80" s="155"/>
      <c r="B80" s="155"/>
    </row>
    <row r="81" spans="1:7" x14ac:dyDescent="0.2">
      <c r="A81" s="154"/>
      <c r="B81" s="154"/>
      <c r="C81" s="157"/>
      <c r="D81" s="157"/>
      <c r="E81" s="158"/>
      <c r="F81" s="157"/>
      <c r="G81" s="159"/>
    </row>
    <row r="82" spans="1:7" x14ac:dyDescent="0.2">
      <c r="A82" s="160"/>
      <c r="B82" s="160"/>
      <c r="C82" s="154"/>
      <c r="D82" s="154"/>
      <c r="E82" s="161"/>
      <c r="F82" s="154"/>
      <c r="G82" s="154"/>
    </row>
    <row r="83" spans="1:7" x14ac:dyDescent="0.2">
      <c r="A83" s="154"/>
      <c r="B83" s="154"/>
      <c r="C83" s="154"/>
      <c r="D83" s="154"/>
      <c r="E83" s="161"/>
      <c r="F83" s="154"/>
      <c r="G83" s="154"/>
    </row>
    <row r="84" spans="1:7" x14ac:dyDescent="0.2">
      <c r="A84" s="154"/>
      <c r="B84" s="154"/>
      <c r="C84" s="154"/>
      <c r="D84" s="154"/>
      <c r="E84" s="161"/>
      <c r="F84" s="154"/>
      <c r="G84" s="154"/>
    </row>
    <row r="85" spans="1:7" x14ac:dyDescent="0.2">
      <c r="A85" s="154"/>
      <c r="B85" s="154"/>
      <c r="C85" s="154"/>
      <c r="D85" s="154"/>
      <c r="E85" s="161"/>
      <c r="F85" s="154"/>
      <c r="G85" s="154"/>
    </row>
    <row r="86" spans="1:7" x14ac:dyDescent="0.2">
      <c r="A86" s="154"/>
      <c r="B86" s="154"/>
      <c r="C86" s="154"/>
      <c r="D86" s="154"/>
      <c r="E86" s="161"/>
      <c r="F86" s="154"/>
      <c r="G86" s="154"/>
    </row>
    <row r="87" spans="1:7" x14ac:dyDescent="0.2">
      <c r="A87" s="154"/>
      <c r="B87" s="154"/>
      <c r="C87" s="154"/>
      <c r="D87" s="154"/>
      <c r="E87" s="161"/>
      <c r="F87" s="154"/>
      <c r="G87" s="154"/>
    </row>
    <row r="88" spans="1:7" x14ac:dyDescent="0.2">
      <c r="A88" s="154"/>
      <c r="B88" s="154"/>
      <c r="C88" s="154"/>
      <c r="D88" s="154"/>
      <c r="E88" s="161"/>
      <c r="F88" s="154"/>
      <c r="G88" s="154"/>
    </row>
    <row r="89" spans="1:7" x14ac:dyDescent="0.2">
      <c r="A89" s="154"/>
      <c r="B89" s="154"/>
      <c r="C89" s="154"/>
      <c r="D89" s="154"/>
      <c r="E89" s="161"/>
      <c r="F89" s="154"/>
      <c r="G89" s="154"/>
    </row>
    <row r="90" spans="1:7" x14ac:dyDescent="0.2">
      <c r="A90" s="154"/>
      <c r="B90" s="154"/>
      <c r="C90" s="154"/>
      <c r="D90" s="154"/>
      <c r="E90" s="161"/>
      <c r="F90" s="154"/>
      <c r="G90" s="154"/>
    </row>
    <row r="91" spans="1:7" x14ac:dyDescent="0.2">
      <c r="A91" s="154"/>
      <c r="B91" s="154"/>
      <c r="C91" s="154"/>
      <c r="D91" s="154"/>
      <c r="E91" s="161"/>
      <c r="F91" s="154"/>
      <c r="G91" s="154"/>
    </row>
    <row r="92" spans="1:7" x14ac:dyDescent="0.2">
      <c r="A92" s="154"/>
      <c r="B92" s="154"/>
      <c r="C92" s="154"/>
      <c r="D92" s="154"/>
      <c r="E92" s="161"/>
      <c r="F92" s="154"/>
      <c r="G92" s="154"/>
    </row>
    <row r="93" spans="1:7" x14ac:dyDescent="0.2">
      <c r="A93" s="154"/>
      <c r="B93" s="154"/>
      <c r="C93" s="154"/>
      <c r="D93" s="154"/>
      <c r="E93" s="161"/>
      <c r="F93" s="154"/>
      <c r="G93" s="154"/>
    </row>
    <row r="94" spans="1:7" x14ac:dyDescent="0.2">
      <c r="A94" s="154"/>
      <c r="B94" s="154"/>
      <c r="C94" s="154"/>
      <c r="D94" s="154"/>
      <c r="E94" s="161"/>
      <c r="F94" s="154"/>
      <c r="G94" s="154"/>
    </row>
  </sheetData>
  <mergeCells count="19">
    <mergeCell ref="F19:G19"/>
    <mergeCell ref="F20:G20"/>
    <mergeCell ref="F21:G21"/>
    <mergeCell ref="F13:G13"/>
    <mergeCell ref="F14:G14"/>
    <mergeCell ref="F15:G15"/>
    <mergeCell ref="F16:G16"/>
    <mergeCell ref="F17:G17"/>
    <mergeCell ref="F18:G18"/>
    <mergeCell ref="F12:G12"/>
    <mergeCell ref="A1:G1"/>
    <mergeCell ref="A3:B3"/>
    <mergeCell ref="A4:B4"/>
    <mergeCell ref="C4:G4"/>
    <mergeCell ref="F6:G6"/>
    <mergeCell ref="F7:G7"/>
    <mergeCell ref="F8:G8"/>
    <mergeCell ref="F11:G11"/>
    <mergeCell ref="F10:G10"/>
  </mergeCells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Krycí list</vt:lpstr>
      <vt:lpstr>Rekapitulace</vt:lpstr>
      <vt:lpstr>Soupis prací</vt:lpstr>
      <vt:lpstr>VV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Rekapitulace!Názvy_tisku</vt:lpstr>
      <vt:lpstr>'Soupis prací'!Názvy_tisku</vt:lpstr>
      <vt:lpstr>VV!Názvy_tisku</vt:lpstr>
      <vt:lpstr>Objednatel</vt:lpstr>
      <vt:lpstr>'Krycí list'!Oblast_tisku</vt:lpstr>
      <vt:lpstr>Rekapitulace!Oblast_tisku</vt:lpstr>
      <vt:lpstr>'Soupis prací'!Oblast_tisku</vt:lpstr>
      <vt:lpstr>VV!Oblast_tisku</vt:lpstr>
      <vt:lpstr>PocetMJ</vt:lpstr>
      <vt:lpstr>Poznamka</vt:lpstr>
      <vt:lpstr>Projektant</vt:lpstr>
      <vt:lpstr>PSV</vt:lpstr>
      <vt:lpstr>VV!SloupecCC</vt:lpstr>
      <vt:lpstr>SloupecCC</vt:lpstr>
      <vt:lpstr>VV!SloupecCisloPol</vt:lpstr>
      <vt:lpstr>SloupecCisloPol</vt:lpstr>
      <vt:lpstr>VV!SloupecJC</vt:lpstr>
      <vt:lpstr>SloupecJC</vt:lpstr>
      <vt:lpstr>VV!SloupecMJ</vt:lpstr>
      <vt:lpstr>SloupecMJ</vt:lpstr>
      <vt:lpstr>VV!SloupecMnozstvi</vt:lpstr>
      <vt:lpstr>SloupecMnozstvi</vt:lpstr>
      <vt:lpstr>VV!SloupecNazPol</vt:lpstr>
      <vt:lpstr>SloupecNazPol</vt:lpstr>
      <vt:lpstr>VV!SloupecPC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PC2</dc:creator>
  <cp:lastModifiedBy>PC3</cp:lastModifiedBy>
  <cp:lastPrinted>2013-03-04T07:29:41Z</cp:lastPrinted>
  <dcterms:created xsi:type="dcterms:W3CDTF">2013-01-10T10:53:31Z</dcterms:created>
  <dcterms:modified xsi:type="dcterms:W3CDTF">2013-03-08T08:26:53Z</dcterms:modified>
</cp:coreProperties>
</file>